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2"/>
  </bookViews>
  <sheets>
    <sheet name="sheet 1" sheetId="1" r:id="rId1"/>
    <sheet name="จัดสรร" sheetId="2" r:id="rId2"/>
    <sheet name="สปสช.ส่งมา 621025 16.18" sheetId="4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Z22" i="4" l="1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21" i="4"/>
  <c r="K37" i="4" s="1"/>
  <c r="Y37" i="4"/>
  <c r="W37" i="4"/>
  <c r="V37" i="4"/>
  <c r="U37" i="4"/>
  <c r="T37" i="4"/>
  <c r="S37" i="4"/>
  <c r="R37" i="4"/>
  <c r="Q37" i="4"/>
  <c r="O37" i="4"/>
  <c r="N37" i="4"/>
  <c r="M37" i="4"/>
  <c r="L37" i="4"/>
  <c r="J37" i="4"/>
  <c r="I37" i="4"/>
  <c r="H37" i="4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6" i="2"/>
  <c r="E22" i="2"/>
  <c r="F22" i="2"/>
  <c r="G22" i="2"/>
  <c r="D22" i="2"/>
  <c r="H22" i="2" l="1"/>
  <c r="AG21" i="1"/>
  <c r="AF21" i="1"/>
  <c r="AD21" i="1"/>
  <c r="Y21" i="1"/>
  <c r="W21" i="1"/>
  <c r="U21" i="1"/>
  <c r="T21" i="1"/>
  <c r="R21" i="1"/>
  <c r="Q21" i="1"/>
  <c r="O21" i="1"/>
  <c r="N21" i="1"/>
  <c r="M21" i="1"/>
  <c r="J21" i="1"/>
  <c r="AH20" i="1"/>
  <c r="AA20" i="1"/>
  <c r="S20" i="1"/>
  <c r="V20" i="1" s="1"/>
  <c r="X20" i="1" s="1"/>
  <c r="Z20" i="1" s="1"/>
  <c r="I20" i="1"/>
  <c r="AH19" i="1"/>
  <c r="AA19" i="1"/>
  <c r="S19" i="1"/>
  <c r="V19" i="1" s="1"/>
  <c r="X19" i="1" s="1"/>
  <c r="Z19" i="1" s="1"/>
  <c r="I19" i="1"/>
  <c r="AH18" i="1"/>
  <c r="AA18" i="1"/>
  <c r="S18" i="1"/>
  <c r="V18" i="1" s="1"/>
  <c r="X18" i="1" s="1"/>
  <c r="Z18" i="1" s="1"/>
  <c r="I18" i="1"/>
  <c r="AH17" i="1"/>
  <c r="AA17" i="1"/>
  <c r="S17" i="1"/>
  <c r="V17" i="1" s="1"/>
  <c r="X17" i="1" s="1"/>
  <c r="Z17" i="1" s="1"/>
  <c r="AE17" i="1" s="1"/>
  <c r="AJ17" i="1" s="1"/>
  <c r="I17" i="1"/>
  <c r="AH16" i="1"/>
  <c r="AA16" i="1"/>
  <c r="S16" i="1"/>
  <c r="V16" i="1" s="1"/>
  <c r="X16" i="1" s="1"/>
  <c r="Z16" i="1" s="1"/>
  <c r="I16" i="1"/>
  <c r="AH15" i="1"/>
  <c r="AA15" i="1"/>
  <c r="S15" i="1"/>
  <c r="V15" i="1" s="1"/>
  <c r="X15" i="1" s="1"/>
  <c r="Z15" i="1" s="1"/>
  <c r="I15" i="1"/>
  <c r="AH14" i="1"/>
  <c r="AA14" i="1"/>
  <c r="S14" i="1"/>
  <c r="V14" i="1" s="1"/>
  <c r="X14" i="1" s="1"/>
  <c r="Z14" i="1" s="1"/>
  <c r="I14" i="1"/>
  <c r="AH13" i="1"/>
  <c r="AA13" i="1"/>
  <c r="V13" i="1"/>
  <c r="X13" i="1" s="1"/>
  <c r="Z13" i="1" s="1"/>
  <c r="AE13" i="1" s="1"/>
  <c r="AJ13" i="1" s="1"/>
  <c r="S13" i="1"/>
  <c r="I13" i="1"/>
  <c r="AH12" i="1"/>
  <c r="AA12" i="1"/>
  <c r="S12" i="1"/>
  <c r="V12" i="1" s="1"/>
  <c r="X12" i="1" s="1"/>
  <c r="Z12" i="1" s="1"/>
  <c r="I12" i="1"/>
  <c r="AH11" i="1"/>
  <c r="AA11" i="1"/>
  <c r="S11" i="1"/>
  <c r="V11" i="1" s="1"/>
  <c r="X11" i="1" s="1"/>
  <c r="Z11" i="1" s="1"/>
  <c r="I11" i="1"/>
  <c r="AH10" i="1"/>
  <c r="AA10" i="1"/>
  <c r="S10" i="1"/>
  <c r="V10" i="1" s="1"/>
  <c r="X10" i="1" s="1"/>
  <c r="Z10" i="1" s="1"/>
  <c r="I10" i="1"/>
  <c r="AH9" i="1"/>
  <c r="AA9" i="1"/>
  <c r="S9" i="1"/>
  <c r="V9" i="1" s="1"/>
  <c r="X9" i="1" s="1"/>
  <c r="Z9" i="1" s="1"/>
  <c r="AE9" i="1" s="1"/>
  <c r="AJ9" i="1" s="1"/>
  <c r="I9" i="1"/>
  <c r="AH8" i="1"/>
  <c r="AA8" i="1"/>
  <c r="S8" i="1"/>
  <c r="V8" i="1" s="1"/>
  <c r="X8" i="1" s="1"/>
  <c r="Z8" i="1" s="1"/>
  <c r="I8" i="1"/>
  <c r="AH7" i="1"/>
  <c r="AA7" i="1"/>
  <c r="S7" i="1"/>
  <c r="V7" i="1" s="1"/>
  <c r="X7" i="1" s="1"/>
  <c r="Z7" i="1" s="1"/>
  <c r="I7" i="1"/>
  <c r="AH6" i="1"/>
  <c r="AA6" i="1"/>
  <c r="S6" i="1"/>
  <c r="V6" i="1" s="1"/>
  <c r="X6" i="1" s="1"/>
  <c r="Z6" i="1" s="1"/>
  <c r="I6" i="1"/>
  <c r="AH5" i="1"/>
  <c r="AH21" i="1" s="1"/>
  <c r="AA5" i="1"/>
  <c r="S5" i="1"/>
  <c r="V5" i="1" s="1"/>
  <c r="I5" i="1"/>
  <c r="AA21" i="1" l="1"/>
  <c r="V21" i="1"/>
  <c r="X5" i="1"/>
  <c r="X21" i="1" s="1"/>
  <c r="S21" i="1"/>
  <c r="AC11" i="1"/>
  <c r="AI11" i="1"/>
  <c r="AB11" i="1"/>
  <c r="AE11" i="1"/>
  <c r="AJ11" i="1" s="1"/>
  <c r="AI12" i="1"/>
  <c r="AB12" i="1"/>
  <c r="AE12" i="1"/>
  <c r="AJ12" i="1" s="1"/>
  <c r="AC12" i="1"/>
  <c r="AC19" i="1"/>
  <c r="AI19" i="1"/>
  <c r="AB19" i="1"/>
  <c r="AE19" i="1"/>
  <c r="AJ19" i="1" s="1"/>
  <c r="AI20" i="1"/>
  <c r="AB20" i="1"/>
  <c r="AE20" i="1"/>
  <c r="AJ20" i="1" s="1"/>
  <c r="AC20" i="1"/>
  <c r="AE14" i="1"/>
  <c r="AJ14" i="1" s="1"/>
  <c r="AC14" i="1"/>
  <c r="AI14" i="1"/>
  <c r="AB14" i="1"/>
  <c r="AE6" i="1"/>
  <c r="AJ6" i="1" s="1"/>
  <c r="AC6" i="1"/>
  <c r="AI6" i="1"/>
  <c r="AB6" i="1"/>
  <c r="AC7" i="1"/>
  <c r="AE7" i="1"/>
  <c r="AJ7" i="1" s="1"/>
  <c r="AI7" i="1"/>
  <c r="AB7" i="1"/>
  <c r="AI8" i="1"/>
  <c r="AB8" i="1"/>
  <c r="AE8" i="1"/>
  <c r="AJ8" i="1" s="1"/>
  <c r="AC8" i="1"/>
  <c r="AC15" i="1"/>
  <c r="AI15" i="1"/>
  <c r="AB15" i="1"/>
  <c r="AE15" i="1"/>
  <c r="AJ15" i="1" s="1"/>
  <c r="AI16" i="1"/>
  <c r="AB16" i="1"/>
  <c r="AE16" i="1"/>
  <c r="AJ16" i="1" s="1"/>
  <c r="AC16" i="1"/>
  <c r="AE10" i="1"/>
  <c r="AJ10" i="1" s="1"/>
  <c r="AC10" i="1"/>
  <c r="AI10" i="1"/>
  <c r="AB10" i="1"/>
  <c r="AE18" i="1"/>
  <c r="AJ18" i="1" s="1"/>
  <c r="AC18" i="1"/>
  <c r="AI18" i="1"/>
  <c r="AB18" i="1"/>
  <c r="AB9" i="1"/>
  <c r="AI9" i="1"/>
  <c r="AB13" i="1"/>
  <c r="AI13" i="1"/>
  <c r="AB17" i="1"/>
  <c r="AI17" i="1"/>
  <c r="AC9" i="1"/>
  <c r="AC13" i="1"/>
  <c r="AC17" i="1"/>
  <c r="Z5" i="1" l="1"/>
  <c r="Z21" i="1"/>
  <c r="AI5" i="1"/>
  <c r="AI21" i="1" s="1"/>
  <c r="AB5" i="1"/>
  <c r="AB21" i="1" s="1"/>
  <c r="AE5" i="1"/>
  <c r="AC5" i="1"/>
  <c r="AE21" i="1" l="1"/>
  <c r="AJ5" i="1"/>
  <c r="AJ21" i="1" s="1"/>
  <c r="P12" i="1" l="1"/>
  <c r="P13" i="1"/>
  <c r="P14" i="1"/>
  <c r="P7" i="1"/>
  <c r="P17" i="1"/>
  <c r="P20" i="1"/>
  <c r="P11" i="1"/>
  <c r="P19" i="1"/>
  <c r="P15" i="1"/>
  <c r="P5" i="1"/>
  <c r="P9" i="1"/>
  <c r="P8" i="1"/>
  <c r="P10" i="1"/>
  <c r="P16" i="1"/>
  <c r="P6" i="1"/>
  <c r="P18" i="1"/>
</calcChain>
</file>

<file path=xl/comments1.xml><?xml version="1.0" encoding="utf-8"?>
<comments xmlns="http://schemas.openxmlformats.org/spreadsheetml/2006/main">
  <authors>
    <author>Tawatchai Ruangrot</author>
  </authors>
  <commentList>
    <comment ref="H4" authorId="0">
      <text>
        <r>
          <rPr>
            <sz val="10"/>
            <color theme="1"/>
            <rFont val="Tahoma"/>
            <family val="2"/>
            <scheme val="minor"/>
          </rPr>
          <t>1. ให้เขตสามารถปรับค่าKในแต่ละรพ.ได้ 
(ถ้าเขตปรับค่าKจะใช้ค่าตามที่เขตปรับ ถ้าเขตไม่ปรับค่าK จะใช้ค่าK ตามเกณฑ์กลาง)</t>
        </r>
      </text>
    </comment>
    <comment ref="Y4" authorId="0">
      <text>
        <r>
          <rPr>
            <sz val="10"/>
            <color indexed="81"/>
            <rFont val="Tahoma"/>
            <family val="2"/>
          </rPr>
          <t xml:space="preserve">2. เขตปรับเกลี่ยเงินเพิ่มเติมตามเกณฑ์หลังจากที่เขตปรับค่าK แล้ว โดยผลการปรับเกลี่ยเงินเติมเมื่อรวมกับเงินOP/PP/IP แล้ว (คอลัมภ์[17]) จะต้องได้ไม่น้อยกว่าหรือเท่ากับ ยอดประกันตามเกณฑ์กลางในคอลัมภ์[18]หากปรับเกลี่ยได้ตรงตามเงื่อนไขคอลัมภ์ [20] จะมีข้อความ "ผ่าน" ***หากเขตไม่ต้องการปรับเกลี่ยให้ copyเงินเติมที่แต่ละCUPได้รับตามเกณฑ์กลางในคอลัมภ์[16]ของsheet2 มาวางได้ </t>
        </r>
        <r>
          <rPr>
            <b/>
            <sz val="10"/>
            <color indexed="81"/>
            <rFont val="Tahoma"/>
            <family val="2"/>
          </rPr>
          <t>(ซึ่งในเบื้องต้นได้วางไว้ให้แล้ว)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3. เขตปรับเกลี่ยเงินระดับเขต
ให้กับ CUP ภายใต้วงเงินของเขต</t>
        </r>
      </text>
    </comment>
  </commentList>
</comments>
</file>

<file path=xl/sharedStrings.xml><?xml version="1.0" encoding="utf-8"?>
<sst xmlns="http://schemas.openxmlformats.org/spreadsheetml/2006/main" count="693" uniqueCount="277">
  <si>
    <t>04</t>
  </si>
  <si>
    <t>1400</t>
  </si>
  <si>
    <t>พระนครศรีอยุธยา</t>
  </si>
  <si>
    <t>10660</t>
  </si>
  <si>
    <t>รพ.พระนครศรีอยุธยา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</si>
  <si>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</si>
  <si>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</si>
  <si>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</si>
  <si>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</si>
  <si>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</si>
  <si>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</si>
  <si>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</si>
  <si>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</si>
  <si>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</si>
  <si>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</si>
  <si>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</si>
  <si>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</si>
  <si>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</si>
  <si>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</si>
  <si>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</si>
  <si>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</si>
  <si>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</si>
  <si>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</si>
  <si>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</si>
  <si>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</si>
  <si>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</si>
  <si>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</si>
  <si>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</si>
  <si>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</si>
  <si>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</si>
  <si>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</si>
  <si>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</si>
  <si>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</si>
  <si>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</si>
  <si>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</si>
  <si>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พระนครศรีอยุธยา Total</t>
  </si>
  <si>
    <t>ปรับค่า K</t>
  </si>
  <si>
    <t>[1]</t>
  </si>
  <si>
    <t>[2]</t>
  </si>
  <si>
    <t>[3]</t>
  </si>
  <si>
    <t>[4]</t>
  </si>
  <si>
    <t>[5]</t>
  </si>
  <si>
    <t>[6]</t>
  </si>
  <si>
    <t>[7]</t>
  </si>
  <si>
    <t>[8]=[1]*[2]</t>
  </si>
  <si>
    <t>[9]=[1]*[3]</t>
  </si>
  <si>
    <t>[10]=[4]*K*[7]</t>
  </si>
  <si>
    <t>[11]=[5]*9,600</t>
  </si>
  <si>
    <t>[12]=[6]*9,000</t>
  </si>
  <si>
    <t>[13]=[8]+…+[12]</t>
  </si>
  <si>
    <t>[14]</t>
  </si>
  <si>
    <t>[15]=[13]-[14]</t>
  </si>
  <si>
    <t>[16]</t>
  </si>
  <si>
    <t>[17]=[15]+[16]</t>
  </si>
  <si>
    <t>[18]</t>
  </si>
  <si>
    <t>[19]=[18]-[17]</t>
  </si>
  <si>
    <t>[20]</t>
  </si>
  <si>
    <t>[21]</t>
  </si>
  <si>
    <t>[22]=[17]+[21]</t>
  </si>
  <si>
    <t>[23]</t>
  </si>
  <si>
    <t>[24]</t>
  </si>
  <si>
    <t>[25]=[23]+[24]</t>
  </si>
  <si>
    <t>[26]=[17]-[25]</t>
  </si>
  <si>
    <t>[27]=[22]-[25]</t>
  </si>
  <si>
    <t>ลำดับ</t>
  </si>
  <si>
    <t>เขต</t>
  </si>
  <si>
    <t>Province code</t>
  </si>
  <si>
    <t>จังหวัด</t>
  </si>
  <si>
    <t>Hmain</t>
  </si>
  <si>
    <t>H-name</t>
  </si>
  <si>
    <t>ค่า K กลาง</t>
  </si>
  <si>
    <t>เขตปรับค่าK (ถ้ามี)</t>
  </si>
  <si>
    <t>ค่า K Final (ใช้ประมวลผลจ่ายปี63)</t>
  </si>
  <si>
    <t>ปชก UC</t>
  </si>
  <si>
    <t>อัตราจ่าย OP Step ladder</t>
  </si>
  <si>
    <t>อัตราจ่าย PP Step ladder</t>
  </si>
  <si>
    <t>ประมาณการ adjrw IP บริการคนในเขต</t>
  </si>
  <si>
    <t>ประมาณการ adjrw IP บริการคนนอกเขต</t>
  </si>
  <si>
    <t>ประมาณการ adjrw IP NBป่วย/นน.&lt;1,500g</t>
  </si>
  <si>
    <t>ประมาณการอัตราจ่ายIPในเขตหลังปรับค่า K</t>
  </si>
  <si>
    <t>OP Step ladder</t>
  </si>
  <si>
    <t>P&amp;P  Step ladder</t>
  </si>
  <si>
    <t>ประมาณการเงิน IPในเขต ปรับค่าk</t>
  </si>
  <si>
    <t>ประมาณการเงิน IP นอกเขต</t>
  </si>
  <si>
    <t>ประมาณการเงิน IP NB</t>
  </si>
  <si>
    <t>รวมประมาณการรายรับก่อนปรับลดค่าแรง</t>
  </si>
  <si>
    <t>ปรับลดค่าแรง</t>
  </si>
  <si>
    <t>รวมประมาณการรายรับหลังปรับลดค่าแรง</t>
  </si>
  <si>
    <t>เขตปรับเกลี่ยเงินเติมตามเกณฑ์ สป.สธ.</t>
  </si>
  <si>
    <r>
      <t>รวมประมาณการรายรับ</t>
    </r>
    <r>
      <rPr>
        <sz val="10"/>
        <color theme="1"/>
        <rFont val="Tahoma"/>
        <family val="2"/>
        <scheme val="minor"/>
      </rPr>
      <t>หลัง</t>
    </r>
    <r>
      <rPr>
        <sz val="10"/>
        <color theme="1"/>
        <rFont val="Tahoma"/>
        <family val="2"/>
        <charset val="222"/>
        <scheme val="minor"/>
      </rPr>
      <t>ปรับลดค่าแรง รวมเงินเติมฯ</t>
    </r>
  </si>
  <si>
    <r>
      <rPr>
        <sz val="10"/>
        <color rgb="FFFF0000"/>
        <rFont val="Tahoma"/>
        <family val="2"/>
        <scheme val="minor"/>
      </rPr>
      <t>ยอดเงินประกันตามเกณฑ์ปี63</t>
    </r>
    <r>
      <rPr>
        <sz val="10"/>
        <color theme="1"/>
        <rFont val="Tahoma"/>
        <family val="2"/>
        <charset val="222"/>
        <scheme val="minor"/>
      </rPr>
      <t xml:space="preserve"> (เขตต้องปรับเกลี่ยให้คอลัมภ์[17]ไม่น้อยกว่ายอดนี้)</t>
    </r>
  </si>
  <si>
    <t>ส่วนต่างจากยอดเงินที่เขตต้องประกัน</t>
  </si>
  <si>
    <t>ผลการตรวจสอบปรับเกลี่ย</t>
  </si>
  <si>
    <t>เขตปรับเกลี่ยเงินระดับเขต</t>
  </si>
  <si>
    <t>รวมประมาณการรายรับหลังปรับลดค่าแรง รวมปรับเกลี่ยเงินกันระดับเขต</t>
  </si>
  <si>
    <t>สำหรับ OP Refer ข้ามจังหวัด</t>
  </si>
  <si>
    <t>สำหรับ OP Refer ในจังหวัด/OP AE ในจังหวัด</t>
  </si>
  <si>
    <t>รวมเงินกัน Virtual account</t>
  </si>
  <si>
    <t>ประมาณการรายรับปี63 ไม่รวมเงินเติมระดับเขต หักด้วย Virtual account</t>
  </si>
  <si>
    <t>ประมาณการรายรรับปี63 รวมเงินเติมระดับเขต หักด้วย Virtual account</t>
  </si>
  <si>
    <t>รายรับเงินค่าบริการทางการแพทย์ งวด 1</t>
  </si>
  <si>
    <t>(1)</t>
  </si>
  <si>
    <t>(2)</t>
  </si>
  <si>
    <t>(3)</t>
  </si>
  <si>
    <t>(4)</t>
  </si>
  <si>
    <t>(5)=(1)+(2)+(3)+(4)</t>
  </si>
  <si>
    <t>จัดสรรร้อยละ 50 ของรายรับ OP</t>
  </si>
  <si>
    <t>จัดสรรร้อยละ 50 ของรายรับ PP</t>
  </si>
  <si>
    <t>งบบริหารจัดการระดับเขต/จังหวัด</t>
  </si>
  <si>
    <t>งบค่าบริการสร้างเสริมสุขภาพกรณีสิทธิอื่นๆ(PP non UC)</t>
  </si>
  <si>
    <t>รวมทั้งหมด</t>
  </si>
  <si>
    <t>รายรับอื่นๆ</t>
  </si>
  <si>
    <t>รายงานการจัดสรรเงินค่าบริการทางการแพทย์ สำหรับหน่วยบริการสังกัด สป.สธ. ปีงบประมาณ 2563 งวดที่1 (โอน 31 ตุลาคม 2562)</t>
  </si>
  <si>
    <t xml:space="preserve">ประมาณการรายรับเงินค่าบริการทางการแพทย์ </t>
  </si>
  <si>
    <t>ยอดประกันรายรับปี 63</t>
  </si>
  <si>
    <t>รายรับอื่นๆ จากการปรับเกลี่ย</t>
  </si>
  <si>
    <t>[3]=[1]-[2]</t>
  </si>
  <si>
    <t>[5]=[3]-[4]</t>
  </si>
  <si>
    <t>[8]=[6]-[7]</t>
  </si>
  <si>
    <t>[9]</t>
  </si>
  <si>
    <t>[10]</t>
  </si>
  <si>
    <t>[11]=[9]-[10]</t>
  </si>
  <si>
    <t>[12]=[3]+[8]+[11]</t>
  </si>
  <si>
    <t>[13]</t>
  </si>
  <si>
    <t>[15]</t>
  </si>
  <si>
    <t>รหัสจังหวัด</t>
  </si>
  <si>
    <t>รหัส</t>
  </si>
  <si>
    <t>หน่วยบริการ</t>
  </si>
  <si>
    <t>HOSPTYPE</t>
  </si>
  <si>
    <t xml:space="preserve">รายรับ OP </t>
  </si>
  <si>
    <t>ปรับลดค่าแรง OP</t>
  </si>
  <si>
    <t>รายรับ OP 
หลังปรับลดค่าแรง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</si>
  <si>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</si>
  <si>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</si>
  <si>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</si>
  <si>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</si>
  <si>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รายรับ PP สุทธิ
หลังปรับลดค่าแรง</t>
  </si>
  <si>
    <t xml:space="preserve">ประมาณการ
รายรับ IP </t>
  </si>
  <si>
    <t>ปรับลดค่าแรง IP</t>
  </si>
  <si>
    <t>ประมาณการ
รายรับ IP 
หลังปรับลดค่าแรง</t>
  </si>
  <si>
    <t>รวมประมาณการรายรับ OP-PP-IP
หลังหักเงินเดือน</t>
  </si>
  <si>
    <t>รวมยอดประกัน 
OP-PP-IP
(ก่อนหัก Virtual account)</t>
  </si>
  <si>
    <t xml:space="preserve">งบบริหารจัดการระดับเขต/จังหวัด  </t>
  </si>
  <si>
    <t>งบค่าบริการสร้างเสริมสุขภาพฯกรณีสิทธิอื่น 
(PP non uc)</t>
  </si>
  <si>
    <t>1200</t>
  </si>
  <si>
    <t>นนทบุรี</t>
  </si>
  <si>
    <t>10686</t>
  </si>
  <si>
    <t>รพ.พระนั่งเกล้า</t>
  </si>
  <si>
    <t>0010</t>
  </si>
  <si>
    <t>10756</t>
  </si>
  <si>
    <t>รพ.บางกรวย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</si>
  <si>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</si>
  <si>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</si>
  <si>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</si>
  <si>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</si>
  <si>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</si>
  <si>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</si>
  <si>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</si>
  <si>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</si>
  <si>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28875</t>
  </si>
  <si>
    <t>รพ.บางบัวทอง 2</t>
  </si>
  <si>
    <t>1300</t>
  </si>
  <si>
    <t>ปทุมธานี</t>
  </si>
  <si>
    <t>01088</t>
  </si>
  <si>
    <t>รพ.สต.หลักหก1 หมู่ที่ 07 ตำบลหลักหก</t>
  </si>
  <si>
    <t>01130</t>
  </si>
  <si>
    <t>รพ.สต.เฉลิมพระเกียรติฯ(ลาดสวาย) หมู่ที่ 06 ตำบลลาดสวาย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</si>
  <si>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</si>
  <si>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</si>
  <si>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</si>
  <si>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</si>
  <si>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</si>
  <si>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</si>
  <si>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</si>
  <si>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</si>
  <si>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</si>
  <si>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</si>
  <si>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</si>
  <si>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</si>
  <si>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</si>
  <si>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</si>
  <si>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</si>
  <si>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</si>
  <si>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1500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</si>
  <si>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</si>
  <si>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</si>
  <si>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</si>
  <si>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</si>
  <si>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</si>
  <si>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</si>
  <si>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</si>
  <si>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</si>
  <si>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</si>
  <si>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</si>
  <si>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</si>
  <si>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</si>
  <si>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</si>
  <si>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</si>
  <si>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</si>
  <si>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</si>
  <si>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</si>
  <si>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</si>
  <si>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</si>
  <si>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</si>
  <si>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</si>
  <si>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</si>
  <si>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</si>
  <si>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</si>
  <si>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</si>
  <si>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</si>
  <si>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</si>
  <si>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</si>
  <si>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</si>
  <si>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</si>
  <si>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</si>
  <si>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</si>
  <si>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</si>
  <si>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</si>
  <si>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</si>
  <si>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</si>
  <si>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</si>
  <si>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</si>
  <si>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</si>
  <si>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1700</t>
  </si>
  <si>
    <t>สิงห์บุรี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</si>
  <si>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</si>
  <si>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</si>
  <si>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</si>
  <si>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</si>
  <si>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</si>
  <si>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</si>
  <si>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</si>
  <si>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</si>
  <si>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</si>
  <si>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</si>
  <si>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</si>
  <si>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</si>
  <si>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</si>
  <si>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</si>
  <si>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</si>
  <si>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</si>
  <si>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</si>
  <si>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</si>
  <si>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</si>
  <si>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</si>
  <si>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</si>
  <si>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</si>
  <si>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</si>
  <si>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</si>
  <si>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</si>
  <si>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</si>
  <si>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</si>
  <si>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</si>
  <si>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</si>
  <si>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</si>
  <si>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</si>
  <si>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</si>
  <si>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</si>
  <si>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</si>
  <si>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</si>
  <si>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</si>
  <si>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</si>
  <si>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</si>
  <si>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2600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</si>
  <si>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</si>
  <si>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</si>
  <si>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</si>
  <si>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</si>
  <si>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</si>
  <si>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</si>
  <si>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</si>
  <si>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</si>
  <si>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</si>
  <si>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โอนงวด 1 PP 50% (31 ตุลาคม 62)</t>
  </si>
  <si>
    <t>โอนงวด 1 OP 50% (31 ตุลาคม 62)</t>
  </si>
  <si>
    <t>โอนงวด 1 บริหารจัดการ 100% (31 ตุลาคม 62)</t>
  </si>
  <si>
    <t>โอนงวด 1 PP non UC 100% (31 ตุลาคม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</si>
</sst>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,##0_ ;[Red]\-#,##0\ "/>
    <numFmt numFmtId="189" formatCode="#,##0.0000_ ;[Red]\-#,##0.0000\ 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sz val="10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1" xfId="2" applyFont="1" applyFill="1" applyBorder="1" applyAlignment="1" applyProtection="1">
      <alignment horizontal="center"/>
    </xf>
    <xf numFmtId="0" fontId="2" fillId="0" borderId="1" xfId="2" applyFont="1" applyFill="1" applyBorder="1" applyProtection="1"/>
    <xf numFmtId="187" fontId="2" fillId="0" borderId="1" xfId="1" applyNumberFormat="1" applyFont="1" applyFill="1" applyBorder="1" applyAlignment="1" applyProtection="1">
      <alignment horizontal="center"/>
    </xf>
    <xf numFmtId="187" fontId="2" fillId="2" borderId="1" xfId="1" applyNumberFormat="1" applyFont="1" applyFill="1" applyBorder="1" applyProtection="1">
      <protection locked="0"/>
    </xf>
    <xf numFmtId="187" fontId="2" fillId="0" borderId="1" xfId="1" applyNumberFormat="1" applyFont="1" applyFill="1" applyBorder="1" applyProtection="1"/>
    <xf numFmtId="188" fontId="2" fillId="0" borderId="1" xfId="1" applyNumberFormat="1" applyFont="1" applyFill="1" applyBorder="1" applyProtection="1"/>
    <xf numFmtId="189" fontId="2" fillId="0" borderId="1" xfId="1" applyNumberFormat="1" applyFont="1" applyFill="1" applyBorder="1" applyProtection="1"/>
    <xf numFmtId="187" fontId="2" fillId="2" borderId="1" xfId="2" applyNumberFormat="1" applyFont="1" applyFill="1" applyBorder="1" applyProtection="1">
      <protection locked="0"/>
    </xf>
    <xf numFmtId="187" fontId="2" fillId="0" borderId="1" xfId="2" applyNumberFormat="1" applyFont="1" applyFill="1" applyBorder="1" applyProtection="1"/>
    <xf numFmtId="0" fontId="2" fillId="0" borderId="0" xfId="2" applyFont="1" applyFill="1" applyProtection="1"/>
    <xf numFmtId="0" fontId="2" fillId="3" borderId="1" xfId="2" applyFont="1" applyFill="1" applyBorder="1" applyAlignment="1" applyProtection="1">
      <alignment horizontal="center"/>
    </xf>
    <xf numFmtId="0" fontId="2" fillId="3" borderId="1" xfId="2" applyFont="1" applyFill="1" applyBorder="1" applyProtection="1"/>
    <xf numFmtId="0" fontId="3" fillId="3" borderId="1" xfId="2" applyFont="1" applyFill="1" applyBorder="1" applyProtection="1"/>
    <xf numFmtId="187" fontId="2" fillId="3" borderId="1" xfId="1" applyNumberFormat="1" applyFont="1" applyFill="1" applyBorder="1" applyAlignment="1" applyProtection="1">
      <alignment horizontal="center"/>
    </xf>
    <xf numFmtId="187" fontId="2" fillId="3" borderId="1" xfId="1" applyNumberFormat="1" applyFont="1" applyFill="1" applyBorder="1" applyProtection="1"/>
    <xf numFmtId="188" fontId="2" fillId="3" borderId="1" xfId="1" applyNumberFormat="1" applyFont="1" applyFill="1" applyBorder="1" applyProtection="1"/>
    <xf numFmtId="189" fontId="2" fillId="3" borderId="1" xfId="1" applyNumberFormat="1" applyFont="1" applyFill="1" applyBorder="1" applyProtection="1"/>
    <xf numFmtId="187" fontId="2" fillId="3" borderId="1" xfId="2" applyNumberFormat="1" applyFont="1" applyFill="1" applyBorder="1" applyProtection="1"/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43" fontId="4" fillId="2" borderId="1" xfId="3" applyNumberFormat="1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8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 applyProtection="1">
      <alignment horizontal="center" vertical="center" wrapText="1"/>
    </xf>
    <xf numFmtId="0" fontId="2" fillId="4" borderId="6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 wrapText="1"/>
    </xf>
    <xf numFmtId="4" fontId="0" fillId="0" borderId="0" xfId="0" applyNumberFormat="1"/>
    <xf numFmtId="49" fontId="0" fillId="0" borderId="1" xfId="0" applyNumberFormat="1" applyBorder="1" applyAlignment="1">
      <alignment horizontal="center"/>
    </xf>
    <xf numFmtId="4" fontId="2" fillId="2" borderId="1" xfId="2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11" fillId="0" borderId="1" xfId="0" applyNumberFormat="1" applyFont="1" applyBorder="1"/>
    <xf numFmtId="0" fontId="12" fillId="2" borderId="1" xfId="2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6" xfId="2" applyFont="1" applyFill="1" applyBorder="1" applyAlignment="1">
      <alignment horizontal="center" vertical="center" shrinkToFit="1"/>
    </xf>
    <xf numFmtId="0" fontId="2" fillId="5" borderId="1" xfId="2" applyFont="1" applyFill="1" applyBorder="1" applyAlignment="1">
      <alignment horizontal="center" vertical="center" shrinkToFit="1"/>
    </xf>
    <xf numFmtId="0" fontId="2" fillId="5" borderId="17" xfId="2" applyFont="1" applyFill="1" applyBorder="1" applyAlignment="1">
      <alignment horizontal="center" vertical="center" shrinkToFit="1"/>
    </xf>
    <xf numFmtId="0" fontId="2" fillId="5" borderId="18" xfId="2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2" fillId="5" borderId="21" xfId="2" applyFont="1" applyFill="1" applyBorder="1" applyAlignment="1">
      <alignment horizontal="center" vertical="center" wrapText="1"/>
    </xf>
    <xf numFmtId="0" fontId="2" fillId="5" borderId="22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187" fontId="6" fillId="0" borderId="16" xfId="0" applyNumberFormat="1" applyFont="1" applyBorder="1"/>
    <xf numFmtId="187" fontId="6" fillId="0" borderId="1" xfId="0" applyNumberFormat="1" applyFont="1" applyBorder="1"/>
    <xf numFmtId="187" fontId="2" fillId="0" borderId="1" xfId="0" applyNumberFormat="1" applyFont="1" applyBorder="1"/>
    <xf numFmtId="187" fontId="2" fillId="0" borderId="17" xfId="0" applyNumberFormat="1" applyFont="1" applyBorder="1"/>
    <xf numFmtId="187" fontId="6" fillId="0" borderId="17" xfId="0" applyNumberFormat="1" applyFont="1" applyBorder="1"/>
    <xf numFmtId="187" fontId="6" fillId="0" borderId="18" xfId="0" applyNumberFormat="1" applyFont="1" applyBorder="1"/>
    <xf numFmtId="187" fontId="2" fillId="0" borderId="16" xfId="0" applyNumberFormat="1" applyFont="1" applyBorder="1"/>
    <xf numFmtId="187" fontId="6" fillId="6" borderId="16" xfId="0" applyNumberFormat="1" applyFont="1" applyFill="1" applyBorder="1"/>
    <xf numFmtId="187" fontId="6" fillId="7" borderId="16" xfId="0" applyNumberFormat="1" applyFont="1" applyFill="1" applyBorder="1"/>
    <xf numFmtId="0" fontId="4" fillId="8" borderId="22" xfId="0" applyFont="1" applyFill="1" applyBorder="1" applyAlignment="1">
      <alignment horizontal="center" vertical="center" wrapText="1"/>
    </xf>
    <xf numFmtId="187" fontId="6" fillId="8" borderId="1" xfId="0" applyNumberFormat="1" applyFont="1" applyFill="1" applyBorder="1"/>
    <xf numFmtId="187" fontId="6" fillId="8" borderId="16" xfId="0" applyNumberFormat="1" applyFont="1" applyFill="1" applyBorder="1"/>
    <xf numFmtId="0" fontId="2" fillId="5" borderId="4" xfId="2" applyFont="1" applyFill="1" applyBorder="1" applyAlignment="1">
      <alignment horizontal="center" vertical="center" shrinkToFit="1"/>
    </xf>
    <xf numFmtId="187" fontId="6" fillId="0" borderId="4" xfId="0" applyNumberFormat="1" applyFont="1" applyBorder="1"/>
    <xf numFmtId="187" fontId="6" fillId="8" borderId="4" xfId="0" applyNumberFormat="1" applyFont="1" applyFill="1" applyBorder="1"/>
    <xf numFmtId="0" fontId="2" fillId="5" borderId="6" xfId="2" applyFont="1" applyFill="1" applyBorder="1" applyAlignment="1">
      <alignment horizontal="center" vertical="center" shrinkToFit="1"/>
    </xf>
    <xf numFmtId="187" fontId="2" fillId="0" borderId="6" xfId="0" applyNumberFormat="1" applyFont="1" applyBorder="1"/>
    <xf numFmtId="187" fontId="2" fillId="8" borderId="6" xfId="0" applyNumberFormat="1" applyFont="1" applyFill="1" applyBorder="1"/>
    <xf numFmtId="4" fontId="2" fillId="8" borderId="1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5" borderId="13" xfId="2" applyFont="1" applyFill="1" applyBorder="1" applyAlignment="1">
      <alignment horizontal="center" vertical="center"/>
    </xf>
    <xf numFmtId="0" fontId="14" fillId="5" borderId="14" xfId="2" applyFont="1" applyFill="1" applyBorder="1" applyAlignment="1">
      <alignment horizontal="center" vertical="center"/>
    </xf>
    <xf numFmtId="0" fontId="14" fillId="5" borderId="15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2" xfId="2"/>
    <cellStyle name="Normal 3" xfId="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_&#3611;&#3619;&#3633;&#3610;&#3648;&#3585;&#3621;&#3637;&#3656;&#3618;_63_&#3648;&#3586;&#3605;04_&#3626;&#3611;&#3626;&#3594;_&#3611;&#3619;&#3633;&#3610;2110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1.จัดสรรก่อน SK"/>
      <sheetName val="2.จัดสรรหลัง SK"/>
      <sheetName val="3.สรุปวงเงินเขต"/>
      <sheetName val="4.เขตปรับKและเกลี่ยเงินเพิ่มฯ"/>
      <sheetName val="5.ปรับเกลี่ย PP Non UC "/>
      <sheetName val="6.Print ผลการปรับเกลี่ยส่ง"/>
    </sheetNames>
    <sheetDataSet>
      <sheetData sheetId="0"/>
      <sheetData sheetId="1"/>
      <sheetData sheetId="2">
        <row r="4">
          <cell r="E4" t="str">
            <v>10686</v>
          </cell>
          <cell r="F4" t="str">
            <v>รพ.พระนั่งเกล้า</v>
          </cell>
          <cell r="G4" t="str">
            <v>รพศ.&gt;600-1,000</v>
          </cell>
          <cell r="H4">
            <v>1.05</v>
          </cell>
          <cell r="I4">
            <v>206437</v>
          </cell>
          <cell r="J4">
            <v>848.03357377795646</v>
          </cell>
          <cell r="K4">
            <v>155.73626447778258</v>
          </cell>
          <cell r="L4">
            <v>35090.779544759971</v>
          </cell>
          <cell r="M4">
            <v>2452.9933999999939</v>
          </cell>
          <cell r="N4">
            <v>1773.446200000001</v>
          </cell>
          <cell r="O4">
            <v>6854.0700198931927</v>
          </cell>
          <cell r="P4">
            <v>175065506.87</v>
          </cell>
          <cell r="Q4">
            <v>32149727.23</v>
          </cell>
          <cell r="R4">
            <v>252540392.90000001</v>
          </cell>
          <cell r="S4">
            <v>23548736.640000001</v>
          </cell>
          <cell r="T4">
            <v>15961015.800000001</v>
          </cell>
          <cell r="U4">
            <v>499265379.43999994</v>
          </cell>
          <cell r="V4">
            <v>277109922.57175404</v>
          </cell>
          <cell r="W4">
            <v>222155456.87</v>
          </cell>
          <cell r="X4">
            <v>17401155.489999998</v>
          </cell>
          <cell r="Y4">
            <v>239556612.36000001</v>
          </cell>
          <cell r="Z4">
            <v>239556612.36000001</v>
          </cell>
        </row>
        <row r="5">
          <cell r="E5" t="str">
            <v>10756</v>
          </cell>
          <cell r="F5" t="str">
            <v>รพ.บางกรวย</v>
          </cell>
          <cell r="G5" t="str">
            <v>รพช.B&gt;10-≤60 POP&gt;40,000-50,000</v>
          </cell>
          <cell r="H5">
            <v>1.2</v>
          </cell>
          <cell r="I5">
            <v>46535</v>
          </cell>
          <cell r="J5">
            <v>1232.4134339744278</v>
          </cell>
          <cell r="K5">
            <v>226.32531363489846</v>
          </cell>
          <cell r="L5">
            <v>1907.0269999999998</v>
          </cell>
          <cell r="M5">
            <v>98.007200000000026</v>
          </cell>
          <cell r="N5">
            <v>0</v>
          </cell>
          <cell r="O5">
            <v>6854.0700198931927</v>
          </cell>
          <cell r="P5">
            <v>57350359.149999999</v>
          </cell>
          <cell r="Q5">
            <v>10532048.470000001</v>
          </cell>
          <cell r="R5">
            <v>15685075.91</v>
          </cell>
          <cell r="S5">
            <v>940869.12</v>
          </cell>
          <cell r="T5">
            <v>0</v>
          </cell>
          <cell r="U5">
            <v>84508352.650000006</v>
          </cell>
          <cell r="V5">
            <v>42473333.964005291</v>
          </cell>
          <cell r="W5">
            <v>42035018.689999998</v>
          </cell>
          <cell r="X5">
            <v>0</v>
          </cell>
          <cell r="Y5">
            <v>42035018.689999998</v>
          </cell>
          <cell r="Z5">
            <v>40443533.469999999</v>
          </cell>
        </row>
        <row r="6">
          <cell r="E6" t="str">
            <v>10757</v>
          </cell>
          <cell r="F6" t="str">
            <v>รพ.บางใหญ่</v>
          </cell>
          <cell r="G6" t="str">
            <v>รพช.B&gt;60 POP&gt;60,000</v>
          </cell>
          <cell r="H6">
            <v>1.1000000000000001</v>
          </cell>
          <cell r="I6">
            <v>69929</v>
          </cell>
          <cell r="J6">
            <v>1099.6855522029487</v>
          </cell>
          <cell r="K6">
            <v>201.95063650273849</v>
          </cell>
          <cell r="L6">
            <v>3427.1381000000019</v>
          </cell>
          <cell r="M6">
            <v>348.70390000000009</v>
          </cell>
          <cell r="N6">
            <v>0</v>
          </cell>
          <cell r="O6">
            <v>6854.0700198931927</v>
          </cell>
          <cell r="P6">
            <v>76899910.980000004</v>
          </cell>
          <cell r="Q6">
            <v>14122206.060000001</v>
          </cell>
          <cell r="R6">
            <v>25838828.890000001</v>
          </cell>
          <cell r="S6">
            <v>3347557.44</v>
          </cell>
          <cell r="T6">
            <v>0</v>
          </cell>
          <cell r="U6">
            <v>120208503.37</v>
          </cell>
          <cell r="V6">
            <v>49407564.81540931</v>
          </cell>
          <cell r="W6">
            <v>70800938.549999997</v>
          </cell>
          <cell r="X6">
            <v>0</v>
          </cell>
          <cell r="Y6">
            <v>70800938.549999997</v>
          </cell>
          <cell r="Z6">
            <v>60425016.289999999</v>
          </cell>
        </row>
        <row r="7">
          <cell r="E7" t="str">
            <v>10758</v>
          </cell>
          <cell r="F7" t="str">
            <v>รพ.บางบัวทอง</v>
          </cell>
          <cell r="G7" t="str">
            <v>รพช.B&gt;60 POP&gt;60,000</v>
          </cell>
          <cell r="H7">
            <v>1.1000000000000001</v>
          </cell>
          <cell r="I7">
            <v>69158</v>
          </cell>
          <cell r="J7">
            <v>1103.0376728650335</v>
          </cell>
          <cell r="K7">
            <v>202.56623326296307</v>
          </cell>
          <cell r="L7">
            <v>2587.2758999999996</v>
          </cell>
          <cell r="M7">
            <v>102.7834</v>
          </cell>
          <cell r="N7">
            <v>3.7113</v>
          </cell>
          <cell r="O7">
            <v>6854.0700198931927</v>
          </cell>
          <cell r="P7">
            <v>76283879.379999995</v>
          </cell>
          <cell r="Q7">
            <v>14009075.560000001</v>
          </cell>
          <cell r="R7">
            <v>19506707.27</v>
          </cell>
          <cell r="S7">
            <v>986720.64</v>
          </cell>
          <cell r="T7">
            <v>33401.699999999997</v>
          </cell>
          <cell r="U7">
            <v>110819784.55</v>
          </cell>
          <cell r="V7">
            <v>48727242.439163819</v>
          </cell>
          <cell r="W7">
            <v>62092542.109999999</v>
          </cell>
          <cell r="X7">
            <v>1253099.04</v>
          </cell>
          <cell r="Y7">
            <v>63345641.149999999</v>
          </cell>
          <cell r="Z7">
            <v>63345641.149999999</v>
          </cell>
        </row>
        <row r="8">
          <cell r="E8" t="str">
            <v>10759</v>
          </cell>
          <cell r="F8" t="str">
            <v>รพ.ไทรน้อย</v>
          </cell>
          <cell r="G8" t="str">
            <v>รพช.B&gt;10-≤60 POP&gt;40,000-50,000</v>
          </cell>
          <cell r="H8">
            <v>1.2</v>
          </cell>
          <cell r="I8">
            <v>49968</v>
          </cell>
          <cell r="J8">
            <v>1211.3040263768812</v>
          </cell>
          <cell r="K8">
            <v>222.4486977665706</v>
          </cell>
          <cell r="L8">
            <v>2243.2033000000001</v>
          </cell>
          <cell r="M8">
            <v>264.0560999999999</v>
          </cell>
          <cell r="N8">
            <v>0</v>
          </cell>
          <cell r="O8">
            <v>6854.0700198931927</v>
          </cell>
          <cell r="P8">
            <v>60526439.590000004</v>
          </cell>
          <cell r="Q8">
            <v>11115316.529999999</v>
          </cell>
          <cell r="R8">
            <v>18450087.260000002</v>
          </cell>
          <cell r="S8">
            <v>2534938.56</v>
          </cell>
          <cell r="T8">
            <v>0</v>
          </cell>
          <cell r="U8">
            <v>92626781.939999998</v>
          </cell>
          <cell r="V8">
            <v>39899095.167092822</v>
          </cell>
          <cell r="W8">
            <v>52727686.770000003</v>
          </cell>
          <cell r="X8">
            <v>0</v>
          </cell>
          <cell r="Y8">
            <v>52727686.770000003</v>
          </cell>
          <cell r="Z8">
            <v>46991971.590000004</v>
          </cell>
        </row>
        <row r="9">
          <cell r="E9" t="str">
            <v>10760</v>
          </cell>
          <cell r="F9" t="str">
            <v>รพ.ปากเกร็ด</v>
          </cell>
          <cell r="G9" t="str">
            <v>รพช.B&gt;60 POP≤60,000</v>
          </cell>
          <cell r="H9">
            <v>1.1499999999999999</v>
          </cell>
          <cell r="I9">
            <v>57242</v>
          </cell>
          <cell r="J9">
            <v>1164.3019740749799</v>
          </cell>
          <cell r="K9">
            <v>213.8170537367667</v>
          </cell>
          <cell r="L9">
            <v>3398.6909000000019</v>
          </cell>
          <cell r="M9">
            <v>62.494099999999989</v>
          </cell>
          <cell r="N9">
            <v>6.1119000000000003</v>
          </cell>
          <cell r="O9">
            <v>6854.0700198931927</v>
          </cell>
          <cell r="P9">
            <v>66646973.600000001</v>
          </cell>
          <cell r="Q9">
            <v>12239315.789999999</v>
          </cell>
          <cell r="R9">
            <v>26789094.98</v>
          </cell>
          <cell r="S9">
            <v>599943.36</v>
          </cell>
          <cell r="T9">
            <v>55007.1</v>
          </cell>
          <cell r="U9">
            <v>106330334.83</v>
          </cell>
          <cell r="V9">
            <v>44295520.822095908</v>
          </cell>
          <cell r="W9">
            <v>62034814.009999998</v>
          </cell>
          <cell r="X9">
            <v>0</v>
          </cell>
          <cell r="Y9">
            <v>62034814.009999998</v>
          </cell>
          <cell r="Z9">
            <v>59133879</v>
          </cell>
        </row>
        <row r="10">
          <cell r="E10" t="str">
            <v>28875</v>
          </cell>
          <cell r="F10" t="str">
            <v>รพ.บางบัวทอง 2</v>
          </cell>
          <cell r="G10" t="str">
            <v>รพช.B&gt;10-≤60 POP&gt;10,000-20,000</v>
          </cell>
          <cell r="H10">
            <v>1.35</v>
          </cell>
          <cell r="I10">
            <v>12205</v>
          </cell>
          <cell r="J10">
            <v>1552.4222498975828</v>
          </cell>
          <cell r="K10">
            <v>285.09300778369521</v>
          </cell>
          <cell r="L10">
            <v>374.87900000000013</v>
          </cell>
          <cell r="M10">
            <v>55.706699999999998</v>
          </cell>
          <cell r="N10">
            <v>0</v>
          </cell>
          <cell r="O10">
            <v>6854.0700198931927</v>
          </cell>
          <cell r="P10">
            <v>18947313.559999999</v>
          </cell>
          <cell r="Q10">
            <v>3479560.16</v>
          </cell>
          <cell r="R10">
            <v>3468753.68</v>
          </cell>
          <cell r="S10">
            <v>534784.31999999995</v>
          </cell>
          <cell r="T10">
            <v>0</v>
          </cell>
          <cell r="U10">
            <v>26430411.719999999</v>
          </cell>
          <cell r="V10">
            <v>9584352.3204788025</v>
          </cell>
          <cell r="W10">
            <v>16846059.399999999</v>
          </cell>
          <cell r="X10">
            <v>0</v>
          </cell>
          <cell r="Y10">
            <v>16846059.399999999</v>
          </cell>
          <cell r="Z10">
            <v>14593701.279999999</v>
          </cell>
        </row>
        <row r="11">
          <cell r="E11"/>
          <cell r="F11"/>
          <cell r="G11"/>
          <cell r="H11"/>
          <cell r="I11">
            <v>511474</v>
          </cell>
          <cell r="J11"/>
          <cell r="K11"/>
          <cell r="L11">
            <v>49028.99374475998</v>
          </cell>
          <cell r="M11">
            <v>3384.7447999999936</v>
          </cell>
          <cell r="N11">
            <v>1783.269400000001</v>
          </cell>
          <cell r="O11"/>
          <cell r="P11">
            <v>531720383.13000005</v>
          </cell>
          <cell r="Q11">
            <v>97647249.800000012</v>
          </cell>
          <cell r="R11">
            <v>362278940.88999999</v>
          </cell>
          <cell r="S11">
            <v>32493550.080000002</v>
          </cell>
          <cell r="T11">
            <v>16049424.6</v>
          </cell>
          <cell r="U11">
            <v>1040189548.4999999</v>
          </cell>
          <cell r="V11">
            <v>511497032.09999996</v>
          </cell>
          <cell r="W11">
            <v>528692516.39999998</v>
          </cell>
          <cell r="X11">
            <v>18654254.529999997</v>
          </cell>
          <cell r="Y11">
            <v>547346770.92999995</v>
          </cell>
          <cell r="Z11">
            <v>524490355.13999999</v>
          </cell>
        </row>
        <row r="12">
          <cell r="E12" t="str">
            <v>01088</v>
          </cell>
          <cell r="F12" t="str">
            <v>รพ.สต.หลักหก1 หมู่ที่ 07 ตำบลหลักหก</v>
          </cell>
          <cell r="G12" t="str">
            <v>CMU</v>
          </cell>
          <cell r="H12">
            <v>0</v>
          </cell>
          <cell r="I12">
            <v>6328</v>
          </cell>
          <cell r="J12">
            <v>862.1027200319777</v>
          </cell>
          <cell r="K12">
            <v>171.01391601403466</v>
          </cell>
          <cell r="L12">
            <v>0</v>
          </cell>
          <cell r="M12">
            <v>0</v>
          </cell>
          <cell r="N12">
            <v>0</v>
          </cell>
          <cell r="O12">
            <v>6854.0700198931927</v>
          </cell>
          <cell r="P12">
            <v>5455386.0099999998</v>
          </cell>
          <cell r="Q12">
            <v>1082176.06</v>
          </cell>
          <cell r="R12">
            <v>0</v>
          </cell>
          <cell r="S12">
            <v>0</v>
          </cell>
          <cell r="T12">
            <v>0</v>
          </cell>
          <cell r="U12">
            <v>6537562.0700000003</v>
          </cell>
          <cell r="V12">
            <v>509272.74</v>
          </cell>
          <cell r="W12">
            <v>6028289.3300000001</v>
          </cell>
          <cell r="X12">
            <v>629913.37</v>
          </cell>
          <cell r="Y12">
            <v>6658202.7000000002</v>
          </cell>
          <cell r="Z12">
            <v>6658202.7000000002</v>
          </cell>
        </row>
        <row r="13">
          <cell r="E13" t="str">
            <v>01130</v>
          </cell>
          <cell r="F13" t="str">
            <v>รพ.สต.เฉลิมพระเกียรติฯ(ลาดสวาย) หมู่ที่ 06 ตำบลลาดสวาย</v>
          </cell>
          <cell r="G13" t="str">
            <v>CMU</v>
          </cell>
          <cell r="H13">
            <v>0</v>
          </cell>
          <cell r="I13">
            <v>6278</v>
          </cell>
          <cell r="J13">
            <v>1040.9748976474664</v>
          </cell>
          <cell r="K13">
            <v>206.49649938588479</v>
          </cell>
          <cell r="L13">
            <v>0</v>
          </cell>
          <cell r="M13">
            <v>0</v>
          </cell>
          <cell r="N13">
            <v>0</v>
          </cell>
          <cell r="O13">
            <v>6854.0700198931927</v>
          </cell>
          <cell r="P13">
            <v>6535240.4100000001</v>
          </cell>
          <cell r="Q13">
            <v>1296385.02</v>
          </cell>
          <cell r="R13">
            <v>0</v>
          </cell>
          <cell r="S13">
            <v>0</v>
          </cell>
          <cell r="T13">
            <v>0</v>
          </cell>
          <cell r="U13">
            <v>7831625.4299999997</v>
          </cell>
          <cell r="V13">
            <v>1465003.07</v>
          </cell>
          <cell r="W13">
            <v>6366622.3600000003</v>
          </cell>
          <cell r="X13">
            <v>172040.27</v>
          </cell>
          <cell r="Y13">
            <v>6538662.6299999999</v>
          </cell>
          <cell r="Z13">
            <v>6538662.6299999999</v>
          </cell>
        </row>
        <row r="14">
          <cell r="E14" t="str">
            <v>10687</v>
          </cell>
          <cell r="F14" t="str">
            <v>รพ.ปทุมธานี</v>
          </cell>
          <cell r="G14" t="str">
            <v>รพท.&gt;300-600</v>
          </cell>
          <cell r="H14">
            <v>1.1000000000000001</v>
          </cell>
          <cell r="I14">
            <v>128766</v>
          </cell>
          <cell r="J14">
            <v>862.1027200319777</v>
          </cell>
          <cell r="K14">
            <v>171.01391601403466</v>
          </cell>
          <cell r="L14">
            <v>32804.709196549957</v>
          </cell>
          <cell r="M14">
            <v>2749.4576000000011</v>
          </cell>
          <cell r="N14">
            <v>963.9300999999997</v>
          </cell>
          <cell r="O14">
            <v>6854.0700198931927</v>
          </cell>
          <cell r="P14">
            <v>111009518.84999999</v>
          </cell>
          <cell r="Q14">
            <v>22020777.91</v>
          </cell>
          <cell r="R14">
            <v>247330351.09</v>
          </cell>
          <cell r="S14">
            <v>26394792.960000001</v>
          </cell>
          <cell r="T14">
            <v>8675370.9000000004</v>
          </cell>
          <cell r="U14">
            <v>415430811.70999998</v>
          </cell>
          <cell r="V14">
            <v>199862613.11000001</v>
          </cell>
          <cell r="W14">
            <v>215568198.59999999</v>
          </cell>
          <cell r="X14">
            <v>0</v>
          </cell>
          <cell r="Y14">
            <v>215568198.59999999</v>
          </cell>
          <cell r="Z14">
            <v>209542554.58000001</v>
          </cell>
        </row>
        <row r="15">
          <cell r="E15" t="str">
            <v>10761</v>
          </cell>
          <cell r="F15" t="str">
            <v>รพ.คลองหลวง</v>
          </cell>
          <cell r="G15" t="str">
            <v>รพช.B&gt;10-≤60 POP&gt;60,000</v>
          </cell>
          <cell r="H15">
            <v>1.1000000000000001</v>
          </cell>
          <cell r="I15">
            <v>82471</v>
          </cell>
          <cell r="J15">
            <v>970.84123109941675</v>
          </cell>
          <cell r="K15">
            <v>192.58419783924046</v>
          </cell>
          <cell r="L15">
            <v>1801.4290999999987</v>
          </cell>
          <cell r="M15">
            <v>40.785500000000006</v>
          </cell>
          <cell r="N15">
            <v>0</v>
          </cell>
          <cell r="O15">
            <v>6854.0700198931927</v>
          </cell>
          <cell r="P15">
            <v>80066247.170000002</v>
          </cell>
          <cell r="Q15">
            <v>15882611.380000001</v>
          </cell>
          <cell r="R15">
            <v>13581833.24</v>
          </cell>
          <cell r="S15">
            <v>391540.8</v>
          </cell>
          <cell r="T15">
            <v>0</v>
          </cell>
          <cell r="U15">
            <v>109922232.59</v>
          </cell>
          <cell r="V15">
            <v>39405331.649999999</v>
          </cell>
          <cell r="W15">
            <v>70516900.939999998</v>
          </cell>
          <cell r="X15">
            <v>6422840.1399999997</v>
          </cell>
          <cell r="Y15">
            <v>76939741.079999998</v>
          </cell>
          <cell r="Z15">
            <v>76939741.079999998</v>
          </cell>
        </row>
        <row r="16">
          <cell r="E16" t="str">
            <v>10762</v>
          </cell>
          <cell r="F16" t="str">
            <v>รพ.ธัญบุรี</v>
          </cell>
          <cell r="G16" t="str">
            <v>รพช.B&gt;60 POP&gt;60,000</v>
          </cell>
          <cell r="H16">
            <v>1.1000000000000001</v>
          </cell>
          <cell r="I16">
            <v>77788</v>
          </cell>
          <cell r="J16">
            <v>984.9796228210007</v>
          </cell>
          <cell r="K16">
            <v>195.38880765670797</v>
          </cell>
          <cell r="L16">
            <v>2014.1243000000011</v>
          </cell>
          <cell r="M16">
            <v>161.17910000000001</v>
          </cell>
          <cell r="N16">
            <v>0</v>
          </cell>
          <cell r="O16">
            <v>6854.0700198931927</v>
          </cell>
          <cell r="P16">
            <v>76619594.900000006</v>
          </cell>
          <cell r="Q16">
            <v>15198904.57</v>
          </cell>
          <cell r="R16">
            <v>15185443.67</v>
          </cell>
          <cell r="S16">
            <v>1547319.36</v>
          </cell>
          <cell r="T16">
            <v>0</v>
          </cell>
          <cell r="U16">
            <v>108551262.5</v>
          </cell>
          <cell r="V16">
            <v>48373618.149999999</v>
          </cell>
          <cell r="W16">
            <v>60177644.350000001</v>
          </cell>
          <cell r="X16">
            <v>8817261.3699999992</v>
          </cell>
          <cell r="Y16">
            <v>68994905.719999999</v>
          </cell>
          <cell r="Z16">
            <v>68994905.719999999</v>
          </cell>
        </row>
        <row r="17">
          <cell r="E17" t="str">
            <v>10763</v>
          </cell>
          <cell r="F17" t="str">
            <v>รพ.ประชาธิปัตย์</v>
          </cell>
          <cell r="G17" t="str">
            <v>รพช.B&gt;10-≤60 POP&gt;40,000-50,000</v>
          </cell>
          <cell r="H17">
            <v>1.2</v>
          </cell>
          <cell r="I17">
            <v>42999</v>
          </cell>
          <cell r="J17">
            <v>1158.4969515570131</v>
          </cell>
          <cell r="K17">
            <v>229.80915811995629</v>
          </cell>
          <cell r="L17">
            <v>1384.7888999999989</v>
          </cell>
          <cell r="M17">
            <v>83.823599999999971</v>
          </cell>
          <cell r="N17">
            <v>0</v>
          </cell>
          <cell r="O17">
            <v>6854.0700198931927</v>
          </cell>
          <cell r="P17">
            <v>49814210.420000002</v>
          </cell>
          <cell r="Q17">
            <v>9881563.9900000002</v>
          </cell>
          <cell r="R17">
            <v>11389728.24</v>
          </cell>
          <cell r="S17">
            <v>804706.56</v>
          </cell>
          <cell r="T17">
            <v>0</v>
          </cell>
          <cell r="U17">
            <v>71890209.210000008</v>
          </cell>
          <cell r="V17">
            <v>28768291.109999999</v>
          </cell>
          <cell r="W17">
            <v>43121918.100000001</v>
          </cell>
          <cell r="X17">
            <v>0</v>
          </cell>
          <cell r="Y17">
            <v>43121918.100000001</v>
          </cell>
          <cell r="Z17">
            <v>37798209.329999998</v>
          </cell>
        </row>
        <row r="18">
          <cell r="E18" t="str">
            <v>10764</v>
          </cell>
          <cell r="F18" t="str">
            <v>รพ.หนองเสือ</v>
          </cell>
          <cell r="G18" t="str">
            <v>รพช.B&gt;10-≤60 POP&gt;30,000-40,000</v>
          </cell>
          <cell r="H18">
            <v>1.25</v>
          </cell>
          <cell r="I18">
            <v>31685</v>
          </cell>
          <cell r="J18">
            <v>1247.5371137762349</v>
          </cell>
          <cell r="K18">
            <v>247.47191068328863</v>
          </cell>
          <cell r="L18">
            <v>1303.7626999999993</v>
          </cell>
          <cell r="M18">
            <v>33.469699999999996</v>
          </cell>
          <cell r="N18">
            <v>0</v>
          </cell>
          <cell r="O18">
            <v>6854.0700198931927</v>
          </cell>
          <cell r="P18">
            <v>39528213.450000003</v>
          </cell>
          <cell r="Q18">
            <v>7841147.4900000002</v>
          </cell>
          <cell r="R18">
            <v>11170101.220000001</v>
          </cell>
          <cell r="S18">
            <v>321309.12</v>
          </cell>
          <cell r="T18">
            <v>0</v>
          </cell>
          <cell r="U18">
            <v>58860771.280000001</v>
          </cell>
          <cell r="V18">
            <v>25294839.18</v>
          </cell>
          <cell r="W18">
            <v>33565932.100000001</v>
          </cell>
          <cell r="X18">
            <v>0</v>
          </cell>
          <cell r="Y18">
            <v>33565932.100000001</v>
          </cell>
          <cell r="Z18">
            <v>29296926.859999999</v>
          </cell>
        </row>
        <row r="19">
          <cell r="E19" t="str">
            <v>10765</v>
          </cell>
          <cell r="F19" t="str">
            <v>รพ.ลาดหลุมแก้ว</v>
          </cell>
          <cell r="G19" t="str">
            <v>รพช.B&gt;10-≤60 POP&gt;20,000-30,000</v>
          </cell>
          <cell r="H19">
            <v>1.3</v>
          </cell>
          <cell r="I19">
            <v>28934</v>
          </cell>
          <cell r="J19">
            <v>1272.050408515933</v>
          </cell>
          <cell r="K19">
            <v>252.33457316651689</v>
          </cell>
          <cell r="L19">
            <v>1149.3610999999994</v>
          </cell>
          <cell r="M19">
            <v>88.33709999999995</v>
          </cell>
          <cell r="N19">
            <v>0</v>
          </cell>
          <cell r="O19">
            <v>6854.0700198931927</v>
          </cell>
          <cell r="P19">
            <v>36805506.520000003</v>
          </cell>
          <cell r="Q19">
            <v>7301048.54</v>
          </cell>
          <cell r="R19">
            <v>10241141.689999999</v>
          </cell>
          <cell r="S19">
            <v>848036.16</v>
          </cell>
          <cell r="T19">
            <v>0</v>
          </cell>
          <cell r="U19">
            <v>55195732.910000004</v>
          </cell>
          <cell r="V19">
            <v>26992978.68</v>
          </cell>
          <cell r="W19">
            <v>28202754.23</v>
          </cell>
          <cell r="X19">
            <v>6355196.71</v>
          </cell>
          <cell r="Y19">
            <v>34557950.939999998</v>
          </cell>
          <cell r="Z19">
            <v>34557950.939999998</v>
          </cell>
        </row>
        <row r="20">
          <cell r="E20" t="str">
            <v>10766</v>
          </cell>
          <cell r="F20" t="str">
            <v>รพ.ลำลูกกา</v>
          </cell>
          <cell r="G20" t="str">
            <v>รพช.B&gt;10-≤60 POP&gt;50,000-60,000</v>
          </cell>
          <cell r="H20">
            <v>1.1499999999999999</v>
          </cell>
          <cell r="I20">
            <v>57228</v>
          </cell>
          <cell r="J20">
            <v>1040.9748976474664</v>
          </cell>
          <cell r="K20">
            <v>206.49649938588479</v>
          </cell>
          <cell r="L20">
            <v>1863.7968999999985</v>
          </cell>
          <cell r="M20">
            <v>31.857999999999997</v>
          </cell>
          <cell r="N20">
            <v>0</v>
          </cell>
          <cell r="O20">
            <v>6854.0700198931927</v>
          </cell>
          <cell r="P20">
            <v>59572911.439999998</v>
          </cell>
          <cell r="Q20">
            <v>11817381.67</v>
          </cell>
          <cell r="R20">
            <v>14690783.380000001</v>
          </cell>
          <cell r="S20">
            <v>305836.79999999999</v>
          </cell>
          <cell r="T20">
            <v>0</v>
          </cell>
          <cell r="U20">
            <v>86386913.289999992</v>
          </cell>
          <cell r="V20">
            <v>31826389.789999999</v>
          </cell>
          <cell r="W20">
            <v>54560523.5</v>
          </cell>
          <cell r="X20">
            <v>0</v>
          </cell>
          <cell r="Y20">
            <v>54560523.5</v>
          </cell>
          <cell r="Z20">
            <v>48031065.170000002</v>
          </cell>
        </row>
        <row r="21">
          <cell r="E21" t="str">
            <v>10767</v>
          </cell>
          <cell r="F21" t="str">
            <v>รพ.สามโคก</v>
          </cell>
          <cell r="G21" t="str">
            <v>รพช.B&gt;10-≤60 POP&gt;20,000-30,000</v>
          </cell>
          <cell r="H21">
            <v>1.3</v>
          </cell>
          <cell r="I21">
            <v>21383</v>
          </cell>
          <cell r="J21">
            <v>1338.237775335547</v>
          </cell>
          <cell r="K21">
            <v>265.46405368750879</v>
          </cell>
          <cell r="L21">
            <v>731.65389999999968</v>
          </cell>
          <cell r="M21">
            <v>35.684099999999994</v>
          </cell>
          <cell r="N21">
            <v>0</v>
          </cell>
          <cell r="O21">
            <v>6854.0700198931927</v>
          </cell>
          <cell r="P21">
            <v>28615538.350000001</v>
          </cell>
          <cell r="Q21">
            <v>5676417.8600000003</v>
          </cell>
          <cell r="R21">
            <v>6519249.3799999999</v>
          </cell>
          <cell r="S21">
            <v>342567.36</v>
          </cell>
          <cell r="T21">
            <v>0</v>
          </cell>
          <cell r="U21">
            <v>41153772.950000003</v>
          </cell>
          <cell r="V21">
            <v>18022007.75</v>
          </cell>
          <cell r="W21">
            <v>23131765.199999999</v>
          </cell>
          <cell r="X21">
            <v>628706.18000000005</v>
          </cell>
          <cell r="Y21">
            <v>23760471.379999999</v>
          </cell>
          <cell r="Z21">
            <v>23760471.379999999</v>
          </cell>
        </row>
        <row r="22">
          <cell r="E22"/>
          <cell r="F22"/>
          <cell r="G22"/>
          <cell r="H22"/>
          <cell r="I22">
            <v>483860</v>
          </cell>
          <cell r="J22"/>
          <cell r="K22"/>
          <cell r="L22">
            <v>43053.62609654996</v>
          </cell>
          <cell r="M22">
            <v>3224.594700000001</v>
          </cell>
          <cell r="N22">
            <v>963.9300999999997</v>
          </cell>
          <cell r="O22"/>
          <cell r="P22">
            <v>494022367.52000004</v>
          </cell>
          <cell r="Q22">
            <v>97998414.49000001</v>
          </cell>
          <cell r="R22">
            <v>330108631.91000003</v>
          </cell>
          <cell r="S22">
            <v>30956109.120000001</v>
          </cell>
          <cell r="T22">
            <v>8675370.9000000004</v>
          </cell>
          <cell r="U22">
            <v>961760893.93999994</v>
          </cell>
          <cell r="V22">
            <v>420520345.23000008</v>
          </cell>
          <cell r="W22">
            <v>541240548.71000016</v>
          </cell>
          <cell r="X22">
            <v>23025958.039999999</v>
          </cell>
          <cell r="Y22">
            <v>564266506.75000012</v>
          </cell>
          <cell r="Z22">
            <v>542118690.3900001</v>
          </cell>
        </row>
        <row r="23">
          <cell r="E23" t="str">
            <v>10660</v>
          </cell>
          <cell r="F23" t="str">
            <v>รพ.พระนครศรีอยุธยา</v>
          </cell>
          <cell r="G23" t="str">
            <v>รพศ.≤600</v>
          </cell>
          <cell r="H23">
            <v>1.1000000000000001</v>
          </cell>
          <cell r="I23">
            <v>114765</v>
          </cell>
          <cell r="J23">
            <v>1002.6764900448743</v>
          </cell>
          <cell r="K23">
            <v>178.11516063259705</v>
          </cell>
          <cell r="L23">
            <v>32987.722687679976</v>
          </cell>
          <cell r="M23">
            <v>2691.1869999999999</v>
          </cell>
          <cell r="N23">
            <v>2159.4477999999995</v>
          </cell>
          <cell r="O23">
            <v>6854.0700198931927</v>
          </cell>
          <cell r="P23">
            <v>115072167.38</v>
          </cell>
          <cell r="Q23">
            <v>20441386.41</v>
          </cell>
          <cell r="R23">
            <v>248710177.50999999</v>
          </cell>
          <cell r="S23">
            <v>25835395.199999999</v>
          </cell>
          <cell r="T23">
            <v>19435030.199999999</v>
          </cell>
          <cell r="U23">
            <v>429494156.70000005</v>
          </cell>
          <cell r="V23">
            <v>249141575.40000001</v>
          </cell>
          <cell r="W23">
            <v>180352581.30000001</v>
          </cell>
          <cell r="X23">
            <v>0</v>
          </cell>
          <cell r="Y23">
            <v>180352581.30000001</v>
          </cell>
          <cell r="Z23">
            <v>174953668.31999999</v>
          </cell>
        </row>
        <row r="24">
          <cell r="E24" t="str">
            <v>10688</v>
          </cell>
          <cell r="F24" t="str">
            <v>รพ.เสนา</v>
          </cell>
          <cell r="G24" t="str">
            <v>รพท.≤300</v>
          </cell>
          <cell r="H24">
            <v>1.1499999999999999</v>
          </cell>
          <cell r="I24">
            <v>57037</v>
          </cell>
          <cell r="J24">
            <v>1200.8357278608621</v>
          </cell>
          <cell r="K24">
            <v>213.31611006890265</v>
          </cell>
          <cell r="L24">
            <v>10015.728700000016</v>
          </cell>
          <cell r="M24">
            <v>412.97610000000009</v>
          </cell>
          <cell r="N24">
            <v>319.9162</v>
          </cell>
          <cell r="O24">
            <v>6854.0700198931927</v>
          </cell>
          <cell r="P24">
            <v>68492067.409999996</v>
          </cell>
          <cell r="Q24">
            <v>12166910.970000001</v>
          </cell>
          <cell r="R24">
            <v>78945781.650000006</v>
          </cell>
          <cell r="S24">
            <v>3964570.56</v>
          </cell>
          <cell r="T24">
            <v>2879245.8</v>
          </cell>
          <cell r="U24">
            <v>166448576.38999999</v>
          </cell>
          <cell r="V24">
            <v>104591139.95</v>
          </cell>
          <cell r="W24">
            <v>61857436.439999998</v>
          </cell>
          <cell r="X24">
            <v>3855223.96</v>
          </cell>
          <cell r="Y24">
            <v>65712660.399999999</v>
          </cell>
          <cell r="Z24">
            <v>65712660.399999999</v>
          </cell>
        </row>
        <row r="25">
          <cell r="E25" t="str">
            <v>10768</v>
          </cell>
          <cell r="F25" t="str">
            <v>รพ.ท่าเรือ</v>
          </cell>
          <cell r="G25" t="str">
            <v>รพช.B&gt;10-≤60 POP&gt;20,000-30,000</v>
          </cell>
          <cell r="H25">
            <v>1.3</v>
          </cell>
          <cell r="I25">
            <v>28387</v>
          </cell>
          <cell r="J25">
            <v>1426.9073107408319</v>
          </cell>
          <cell r="K25">
            <v>253.47540035931942</v>
          </cell>
          <cell r="L25">
            <v>1250.9055999999996</v>
          </cell>
          <cell r="M25">
            <v>39.648599999999973</v>
          </cell>
          <cell r="N25">
            <v>0</v>
          </cell>
          <cell r="O25">
            <v>6854.0700198931927</v>
          </cell>
          <cell r="P25">
            <v>40505617.829999998</v>
          </cell>
          <cell r="Q25">
            <v>7195406.1900000004</v>
          </cell>
          <cell r="R25">
            <v>11145933.08</v>
          </cell>
          <cell r="S25">
            <v>380626.56</v>
          </cell>
          <cell r="T25">
            <v>0</v>
          </cell>
          <cell r="U25">
            <v>59227583.659999996</v>
          </cell>
          <cell r="V25">
            <v>34202070.119999997</v>
          </cell>
          <cell r="W25">
            <v>25025513.539999999</v>
          </cell>
          <cell r="X25">
            <v>1263680.98</v>
          </cell>
          <cell r="Y25">
            <v>26289194.52</v>
          </cell>
          <cell r="Z25">
            <v>26289194.52</v>
          </cell>
        </row>
        <row r="26">
          <cell r="E26" t="str">
            <v>10769</v>
          </cell>
          <cell r="F26" t="str">
            <v>รพ.สมเด็จพระสังฆราช(นครหลวง)</v>
          </cell>
          <cell r="G26" t="str">
            <v>รพช.B&gt;10-≤60 POP&gt;20,000-30,000</v>
          </cell>
          <cell r="H26">
            <v>1.3</v>
          </cell>
          <cell r="I26">
            <v>24597</v>
          </cell>
          <cell r="J26">
            <v>1459.8338008700248</v>
          </cell>
          <cell r="K26">
            <v>259.32445257551734</v>
          </cell>
          <cell r="L26">
            <v>1212.7110999999998</v>
          </cell>
          <cell r="M26">
            <v>80.172400000000025</v>
          </cell>
          <cell r="N26">
            <v>0</v>
          </cell>
          <cell r="O26">
            <v>6854.0700198931927</v>
          </cell>
          <cell r="P26">
            <v>35907532</v>
          </cell>
          <cell r="Q26">
            <v>6378603.5599999996</v>
          </cell>
          <cell r="R26">
            <v>10805608.630000001</v>
          </cell>
          <cell r="S26">
            <v>769655.04</v>
          </cell>
          <cell r="T26">
            <v>0</v>
          </cell>
          <cell r="U26">
            <v>53861399.230000004</v>
          </cell>
          <cell r="V26">
            <v>28707108.75</v>
          </cell>
          <cell r="W26">
            <v>25154290.48</v>
          </cell>
          <cell r="X26">
            <v>0</v>
          </cell>
          <cell r="Y26">
            <v>25154290.48</v>
          </cell>
          <cell r="Z26">
            <v>24272275.91</v>
          </cell>
        </row>
        <row r="27">
          <cell r="E27" t="str">
            <v>10770</v>
          </cell>
          <cell r="F27" t="str">
            <v>รพ.บางไทร</v>
          </cell>
          <cell r="G27" t="str">
            <v>รพช.B&gt;10-≤60 POP&gt;20,000-30,000</v>
          </cell>
          <cell r="H27">
            <v>1.3</v>
          </cell>
          <cell r="I27">
            <v>20812</v>
          </cell>
          <cell r="J27">
            <v>1504.6853858350951</v>
          </cell>
          <cell r="K27">
            <v>267.29187536036903</v>
          </cell>
          <cell r="L27">
            <v>1145.8992000000001</v>
          </cell>
          <cell r="M27">
            <v>52.790900000000008</v>
          </cell>
          <cell r="N27">
            <v>0</v>
          </cell>
          <cell r="O27">
            <v>6854.0700198931927</v>
          </cell>
          <cell r="P27">
            <v>31315512.25</v>
          </cell>
          <cell r="Q27">
            <v>5562878.5099999998</v>
          </cell>
          <cell r="R27">
            <v>10210295.630000001</v>
          </cell>
          <cell r="S27">
            <v>506792.64</v>
          </cell>
          <cell r="T27">
            <v>0</v>
          </cell>
          <cell r="U27">
            <v>47595479.030000001</v>
          </cell>
          <cell r="V27">
            <v>29683701.510000002</v>
          </cell>
          <cell r="W27">
            <v>17911777.52</v>
          </cell>
          <cell r="X27">
            <v>8399010.5199999996</v>
          </cell>
          <cell r="Y27">
            <v>26310788.039999999</v>
          </cell>
          <cell r="Z27">
            <v>26310788.039999999</v>
          </cell>
        </row>
        <row r="28">
          <cell r="E28" t="str">
            <v>10771</v>
          </cell>
          <cell r="F28" t="str">
            <v>รพ.บางบาล</v>
          </cell>
          <cell r="G28" t="str">
            <v>รพช.B&gt;10-≤60 POP&gt;10,000-20,000</v>
          </cell>
          <cell r="H28">
            <v>1.35</v>
          </cell>
          <cell r="I28">
            <v>16950</v>
          </cell>
          <cell r="J28">
            <v>1539.9091268436578</v>
          </cell>
          <cell r="K28">
            <v>273.5490100294985</v>
          </cell>
          <cell r="L28">
            <v>638.8189000000001</v>
          </cell>
          <cell r="M28">
            <v>31.445999999999991</v>
          </cell>
          <cell r="N28">
            <v>0</v>
          </cell>
          <cell r="O28">
            <v>6854.0700198931927</v>
          </cell>
          <cell r="P28">
            <v>26101459.699999999</v>
          </cell>
          <cell r="Q28">
            <v>4636655.72</v>
          </cell>
          <cell r="R28">
            <v>5910987.6799999997</v>
          </cell>
          <cell r="S28">
            <v>301881.59999999998</v>
          </cell>
          <cell r="T28">
            <v>0</v>
          </cell>
          <cell r="U28">
            <v>36950984.699999996</v>
          </cell>
          <cell r="V28">
            <v>30344002.859999999</v>
          </cell>
          <cell r="W28">
            <v>6606981.8399999999</v>
          </cell>
          <cell r="X28">
            <v>12369421.33</v>
          </cell>
          <cell r="Y28">
            <v>18976403.170000002</v>
          </cell>
          <cell r="Z28">
            <v>18976403.170000002</v>
          </cell>
        </row>
        <row r="29">
          <cell r="E29" t="str">
            <v>10772</v>
          </cell>
          <cell r="F29" t="str">
            <v>รพ.บางปะอิน</v>
          </cell>
          <cell r="G29" t="str">
            <v>รพช.B&gt;60 POP≤60,000</v>
          </cell>
          <cell r="H29">
            <v>1.1499999999999999</v>
          </cell>
          <cell r="I29">
            <v>55108</v>
          </cell>
          <cell r="J29">
            <v>1212.5359312622486</v>
          </cell>
          <cell r="K29">
            <v>215.3945309211004</v>
          </cell>
          <cell r="L29">
            <v>2583.4363999999982</v>
          </cell>
          <cell r="M29">
            <v>296.18170000000021</v>
          </cell>
          <cell r="N29">
            <v>0</v>
          </cell>
          <cell r="O29">
            <v>6854.0700198931927</v>
          </cell>
          <cell r="P29">
            <v>66820430.100000001</v>
          </cell>
          <cell r="Q29">
            <v>11869961.810000001</v>
          </cell>
          <cell r="R29">
            <v>20363112.350000001</v>
          </cell>
          <cell r="S29">
            <v>2843344.32</v>
          </cell>
          <cell r="T29">
            <v>0</v>
          </cell>
          <cell r="U29">
            <v>101896848.58</v>
          </cell>
          <cell r="V29">
            <v>53627851</v>
          </cell>
          <cell r="W29">
            <v>48268997.579999998</v>
          </cell>
          <cell r="X29">
            <v>493258.86</v>
          </cell>
          <cell r="Y29">
            <v>48762256.439999998</v>
          </cell>
          <cell r="Z29">
            <v>48762256.439999998</v>
          </cell>
        </row>
        <row r="30">
          <cell r="E30" t="str">
            <v>10773</v>
          </cell>
          <cell r="F30" t="str">
            <v>รพ.บางปะหัน</v>
          </cell>
          <cell r="G30" t="str">
            <v>รพช.B&gt;10-≤60 POP&gt;20,000-30,000</v>
          </cell>
          <cell r="H30">
            <v>1.3</v>
          </cell>
          <cell r="I30">
            <v>22295</v>
          </cell>
          <cell r="J30">
            <v>1485.2976218883157</v>
          </cell>
          <cell r="K30">
            <v>263.8478385288181</v>
          </cell>
          <cell r="L30">
            <v>1205.9882</v>
          </cell>
          <cell r="M30">
            <v>50.477699999999963</v>
          </cell>
          <cell r="N30">
            <v>0</v>
          </cell>
          <cell r="O30">
            <v>6854.0700198931927</v>
          </cell>
          <cell r="P30">
            <v>33114710.48</v>
          </cell>
          <cell r="Q30">
            <v>5882487.5599999996</v>
          </cell>
          <cell r="R30">
            <v>10745706.109999999</v>
          </cell>
          <cell r="S30">
            <v>484585.92</v>
          </cell>
          <cell r="T30">
            <v>0</v>
          </cell>
          <cell r="U30">
            <v>50227490.07</v>
          </cell>
          <cell r="V30">
            <v>29093096.350000001</v>
          </cell>
          <cell r="W30">
            <v>21134393.719999999</v>
          </cell>
          <cell r="X30">
            <v>9084899.8399999999</v>
          </cell>
          <cell r="Y30">
            <v>30219293.559999999</v>
          </cell>
          <cell r="Z30">
            <v>30219293.559999999</v>
          </cell>
        </row>
        <row r="31">
          <cell r="E31" t="str">
            <v>10774</v>
          </cell>
          <cell r="F31" t="str">
            <v>รพ.ผักไห่</v>
          </cell>
          <cell r="G31" t="str">
            <v>รพช.B&gt;10-≤60 POP&gt;20,000-30,000</v>
          </cell>
          <cell r="H31">
            <v>1.3</v>
          </cell>
          <cell r="I31">
            <v>25428</v>
          </cell>
          <cell r="J31">
            <v>1451.7741812175555</v>
          </cell>
          <cell r="K31">
            <v>257.89274421897125</v>
          </cell>
          <cell r="L31">
            <v>1338.396199999999</v>
          </cell>
          <cell r="M31">
            <v>43.081499999999991</v>
          </cell>
          <cell r="N31">
            <v>0</v>
          </cell>
          <cell r="O31">
            <v>6854.0700198931927</v>
          </cell>
          <cell r="P31">
            <v>36915713.880000003</v>
          </cell>
          <cell r="Q31">
            <v>6557696.7000000002</v>
          </cell>
          <cell r="R31">
            <v>11925499.92</v>
          </cell>
          <cell r="S31">
            <v>413582.4</v>
          </cell>
          <cell r="T31">
            <v>0</v>
          </cell>
          <cell r="U31">
            <v>55812492.900000006</v>
          </cell>
          <cell r="V31">
            <v>26083379.359999999</v>
          </cell>
          <cell r="W31">
            <v>29729113.539999999</v>
          </cell>
          <cell r="X31">
            <v>201168.2</v>
          </cell>
          <cell r="Y31">
            <v>29930281.739999998</v>
          </cell>
          <cell r="Z31">
            <v>29930281.739999998</v>
          </cell>
        </row>
        <row r="32">
          <cell r="E32" t="str">
            <v>10775</v>
          </cell>
          <cell r="F32" t="str">
            <v>รพ.ภาชี</v>
          </cell>
          <cell r="G32" t="str">
            <v>รพช.B&gt;10-≤60 POP&gt;20,000-30,000</v>
          </cell>
          <cell r="H32">
            <v>1.3</v>
          </cell>
          <cell r="I32">
            <v>21138</v>
          </cell>
          <cell r="J32">
            <v>1500.1901986942946</v>
          </cell>
          <cell r="K32">
            <v>266.4933513104362</v>
          </cell>
          <cell r="L32">
            <v>1365.8417000000004</v>
          </cell>
          <cell r="M32">
            <v>51.63430000000001</v>
          </cell>
          <cell r="N32">
            <v>0</v>
          </cell>
          <cell r="O32">
            <v>6854.0700198931927</v>
          </cell>
          <cell r="P32">
            <v>31711020.420000002</v>
          </cell>
          <cell r="Q32">
            <v>5633136.46</v>
          </cell>
          <cell r="R32">
            <v>12170046.970000001</v>
          </cell>
          <cell r="S32">
            <v>495689.28</v>
          </cell>
          <cell r="T32">
            <v>0</v>
          </cell>
          <cell r="U32">
            <v>50009893.130000003</v>
          </cell>
          <cell r="V32">
            <v>25457533.719999999</v>
          </cell>
          <cell r="W32">
            <v>24552359.41</v>
          </cell>
          <cell r="X32">
            <v>2414702.75</v>
          </cell>
          <cell r="Y32">
            <v>26967062.16</v>
          </cell>
          <cell r="Z32">
            <v>26967062.16</v>
          </cell>
        </row>
        <row r="33">
          <cell r="E33" t="str">
            <v>10776</v>
          </cell>
          <cell r="F33" t="str">
            <v>รพ.ลาดบัวหลวง</v>
          </cell>
          <cell r="G33" t="str">
            <v>รพช.B&gt;10-≤60 POP&gt;20,000-30,000</v>
          </cell>
          <cell r="H33">
            <v>1.3</v>
          </cell>
          <cell r="I33">
            <v>23450</v>
          </cell>
          <cell r="J33">
            <v>1471.8965501066098</v>
          </cell>
          <cell r="K33">
            <v>261.46727590618337</v>
          </cell>
          <cell r="L33">
            <v>867.85410000000002</v>
          </cell>
          <cell r="M33">
            <v>54.329199999999986</v>
          </cell>
          <cell r="N33">
            <v>0</v>
          </cell>
          <cell r="O33">
            <v>6854.0700198931927</v>
          </cell>
          <cell r="P33">
            <v>34515974.100000001</v>
          </cell>
          <cell r="Q33">
            <v>6131407.6200000001</v>
          </cell>
          <cell r="R33">
            <v>7732832.3899999997</v>
          </cell>
          <cell r="S33">
            <v>521560.32000000001</v>
          </cell>
          <cell r="T33">
            <v>0</v>
          </cell>
          <cell r="U33">
            <v>48901774.43</v>
          </cell>
          <cell r="V33">
            <v>25932476.829999998</v>
          </cell>
          <cell r="W33">
            <v>22969297.600000001</v>
          </cell>
          <cell r="X33">
            <v>3219777.48</v>
          </cell>
          <cell r="Y33">
            <v>26189075.079999998</v>
          </cell>
          <cell r="Z33">
            <v>26189075.079999998</v>
          </cell>
        </row>
        <row r="34">
          <cell r="E34" t="str">
            <v>10777</v>
          </cell>
          <cell r="F34" t="str">
            <v>รพ.วังน้อย</v>
          </cell>
          <cell r="G34" t="str">
            <v>รพช.B&gt;10-≤60 POP&gt;40,000-50,000</v>
          </cell>
          <cell r="H34">
            <v>1.2</v>
          </cell>
          <cell r="I34">
            <v>41378</v>
          </cell>
          <cell r="J34">
            <v>1309.2727405867852</v>
          </cell>
          <cell r="K34">
            <v>232.57882957126978</v>
          </cell>
          <cell r="L34">
            <v>1880.3283000000001</v>
          </cell>
          <cell r="M34">
            <v>163.81380000000007</v>
          </cell>
          <cell r="N34">
            <v>0</v>
          </cell>
          <cell r="O34">
            <v>6854.0700198931927</v>
          </cell>
          <cell r="P34">
            <v>54175087.460000001</v>
          </cell>
          <cell r="Q34">
            <v>9623646.8100000005</v>
          </cell>
          <cell r="R34">
            <v>15465482.470000001</v>
          </cell>
          <cell r="S34">
            <v>1572612.48</v>
          </cell>
          <cell r="T34">
            <v>0</v>
          </cell>
          <cell r="U34">
            <v>80836829.219999999</v>
          </cell>
          <cell r="V34">
            <v>31013048.93</v>
          </cell>
          <cell r="W34">
            <v>49823780.289999999</v>
          </cell>
          <cell r="X34">
            <v>0</v>
          </cell>
          <cell r="Y34">
            <v>49823780.289999999</v>
          </cell>
          <cell r="Z34">
            <v>49508424.369999997</v>
          </cell>
        </row>
        <row r="35">
          <cell r="E35" t="str">
            <v>10778</v>
          </cell>
          <cell r="F35" t="str">
            <v>รพ.บางซ้าย</v>
          </cell>
          <cell r="G35" t="str">
            <v>รพช.≤10</v>
          </cell>
          <cell r="H35">
            <v>1.5</v>
          </cell>
          <cell r="I35">
            <v>10780</v>
          </cell>
          <cell r="J35">
            <v>1627.6956363636364</v>
          </cell>
          <cell r="K35">
            <v>289.14338033395177</v>
          </cell>
          <cell r="L35">
            <v>305.12720000000007</v>
          </cell>
          <cell r="M35">
            <v>8.4158000000000008</v>
          </cell>
          <cell r="N35">
            <v>0</v>
          </cell>
          <cell r="O35">
            <v>6854.0700198931927</v>
          </cell>
          <cell r="P35">
            <v>17546558.960000001</v>
          </cell>
          <cell r="Q35">
            <v>3116965.64</v>
          </cell>
          <cell r="R35">
            <v>3137044.79</v>
          </cell>
          <cell r="S35">
            <v>80791.679999999993</v>
          </cell>
          <cell r="T35">
            <v>0</v>
          </cell>
          <cell r="U35">
            <v>23881361.07</v>
          </cell>
          <cell r="V35">
            <v>16851492.800000001</v>
          </cell>
          <cell r="W35">
            <v>7029868.2699999996</v>
          </cell>
          <cell r="X35">
            <v>8496389.5700000003</v>
          </cell>
          <cell r="Y35">
            <v>15526257.84</v>
          </cell>
          <cell r="Z35">
            <v>15526257.84</v>
          </cell>
        </row>
        <row r="36">
          <cell r="E36" t="str">
            <v>10779</v>
          </cell>
          <cell r="F36" t="str">
            <v>รพ.อุทัย</v>
          </cell>
          <cell r="G36" t="str">
            <v>รพช.B&gt;10-≤60 POP&gt;20,000-30,000</v>
          </cell>
          <cell r="H36">
            <v>1.3</v>
          </cell>
          <cell r="I36">
            <v>29740</v>
          </cell>
          <cell r="J36">
            <v>1417.1855437121721</v>
          </cell>
          <cell r="K36">
            <v>251.74842871553463</v>
          </cell>
          <cell r="L36">
            <v>1263.4108000000001</v>
          </cell>
          <cell r="M36">
            <v>114.5377</v>
          </cell>
          <cell r="N36">
            <v>0</v>
          </cell>
          <cell r="O36">
            <v>6854.0700198931927</v>
          </cell>
          <cell r="P36">
            <v>42147098.07</v>
          </cell>
          <cell r="Q36">
            <v>7486998.2699999996</v>
          </cell>
          <cell r="R36">
            <v>11257357.640000001</v>
          </cell>
          <cell r="S36">
            <v>1099561.92</v>
          </cell>
          <cell r="T36">
            <v>0</v>
          </cell>
          <cell r="U36">
            <v>61991015.900000006</v>
          </cell>
          <cell r="V36">
            <v>30428124.109999999</v>
          </cell>
          <cell r="W36">
            <v>31562891.789999999</v>
          </cell>
          <cell r="X36">
            <v>27095.13</v>
          </cell>
          <cell r="Y36">
            <v>31589986.920000002</v>
          </cell>
          <cell r="Z36">
            <v>31589986.920000002</v>
          </cell>
        </row>
        <row r="37">
          <cell r="E37" t="str">
            <v>10780</v>
          </cell>
          <cell r="F37" t="str">
            <v>รพ.มหาราช</v>
          </cell>
          <cell r="G37" t="str">
            <v>รพช.B&gt;10-≤60 POP&gt;10,000-20,000</v>
          </cell>
          <cell r="H37">
            <v>1.35</v>
          </cell>
          <cell r="I37">
            <v>13677</v>
          </cell>
          <cell r="J37">
            <v>1576.6133925568474</v>
          </cell>
          <cell r="K37">
            <v>280.06914528039778</v>
          </cell>
          <cell r="L37">
            <v>643.7426999999999</v>
          </cell>
          <cell r="M37">
            <v>12.8003</v>
          </cell>
          <cell r="N37">
            <v>0</v>
          </cell>
          <cell r="O37">
            <v>6854.0700198931927</v>
          </cell>
          <cell r="P37">
            <v>21563341.370000001</v>
          </cell>
          <cell r="Q37">
            <v>3830505.7</v>
          </cell>
          <cell r="R37">
            <v>5956547.3700000001</v>
          </cell>
          <cell r="S37">
            <v>122882.88</v>
          </cell>
          <cell r="T37">
            <v>0</v>
          </cell>
          <cell r="U37">
            <v>31473277.32</v>
          </cell>
          <cell r="V37">
            <v>22164360.629999999</v>
          </cell>
          <cell r="W37">
            <v>9308916.6899999995</v>
          </cell>
          <cell r="X37">
            <v>4682025.21</v>
          </cell>
          <cell r="Y37">
            <v>13990941.9</v>
          </cell>
          <cell r="Z37">
            <v>13990941.9</v>
          </cell>
        </row>
        <row r="38">
          <cell r="E38" t="str">
            <v>10781</v>
          </cell>
          <cell r="F38" t="str">
            <v>รพ.บ้านแพรก</v>
          </cell>
          <cell r="G38" t="str">
            <v>รพช.B&gt;10-≤60 POP&gt;5,000-10,000</v>
          </cell>
          <cell r="H38">
            <v>1.4</v>
          </cell>
          <cell r="I38">
            <v>5704</v>
          </cell>
          <cell r="J38">
            <v>1711.7735624123422</v>
          </cell>
          <cell r="K38">
            <v>304.0789586255259</v>
          </cell>
          <cell r="L38">
            <v>446.50050000000005</v>
          </cell>
          <cell r="M38">
            <v>11.994899999999999</v>
          </cell>
          <cell r="N38">
            <v>0</v>
          </cell>
          <cell r="O38">
            <v>6854.0700198931927</v>
          </cell>
          <cell r="P38">
            <v>9763956.4000000004</v>
          </cell>
          <cell r="Q38">
            <v>1734466.38</v>
          </cell>
          <cell r="R38">
            <v>4284483.97</v>
          </cell>
          <cell r="S38">
            <v>115151.03999999999</v>
          </cell>
          <cell r="T38">
            <v>0</v>
          </cell>
          <cell r="U38">
            <v>15898057.790000001</v>
          </cell>
          <cell r="V38">
            <v>17380698.039999999</v>
          </cell>
          <cell r="W38">
            <v>-1482640.25</v>
          </cell>
          <cell r="X38">
            <v>16124477.960000001</v>
          </cell>
          <cell r="Y38">
            <v>14641837.710000001</v>
          </cell>
          <cell r="Z38">
            <v>14641837.710000001</v>
          </cell>
        </row>
        <row r="39">
          <cell r="E39"/>
          <cell r="F39"/>
          <cell r="G39"/>
          <cell r="H39"/>
          <cell r="I39">
            <v>511246</v>
          </cell>
          <cell r="J39"/>
          <cell r="K39"/>
          <cell r="L39">
            <v>59152.412287679981</v>
          </cell>
          <cell r="M39">
            <v>4115.4878999999992</v>
          </cell>
          <cell r="N39">
            <v>2479.3639999999996</v>
          </cell>
          <cell r="O39"/>
          <cell r="P39">
            <v>665668247.81000018</v>
          </cell>
          <cell r="Q39">
            <v>118249114.31</v>
          </cell>
          <cell r="R39">
            <v>468766898.16000009</v>
          </cell>
          <cell r="S39">
            <v>39508683.839999996</v>
          </cell>
          <cell r="T39">
            <v>22314276</v>
          </cell>
          <cell r="U39">
            <v>1314507220.1200001</v>
          </cell>
          <cell r="V39">
            <v>754701660.36000001</v>
          </cell>
          <cell r="W39">
            <v>559805559.76000011</v>
          </cell>
          <cell r="X39">
            <v>70631131.789999992</v>
          </cell>
          <cell r="Y39">
            <v>630436691.55000007</v>
          </cell>
          <cell r="Z39">
            <v>623840408.08000004</v>
          </cell>
        </row>
        <row r="40">
          <cell r="E40" t="str">
            <v>10689</v>
          </cell>
          <cell r="F40" t="str">
            <v>รพ.อ่างทอง</v>
          </cell>
          <cell r="G40" t="str">
            <v>รพท.&gt;300-600</v>
          </cell>
          <cell r="H40">
            <v>1.1000000000000001</v>
          </cell>
          <cell r="I40">
            <v>40462</v>
          </cell>
          <cell r="J40">
            <v>1350.0018382680046</v>
          </cell>
          <cell r="K40">
            <v>234.15308561119076</v>
          </cell>
          <cell r="L40">
            <v>16192.764594420005</v>
          </cell>
          <cell r="M40">
            <v>524.04799999999989</v>
          </cell>
          <cell r="N40">
            <v>725.96770000000015</v>
          </cell>
          <cell r="O40">
            <v>6854.0700198931927</v>
          </cell>
          <cell r="P40">
            <v>54623774.380000003</v>
          </cell>
          <cell r="Q40">
            <v>9474302.1500000004</v>
          </cell>
          <cell r="R40">
            <v>122084976.90000001</v>
          </cell>
          <cell r="S40">
            <v>5030860.7999999998</v>
          </cell>
          <cell r="T40">
            <v>6533709.2999999998</v>
          </cell>
          <cell r="U40">
            <v>197747623.53</v>
          </cell>
          <cell r="V40">
            <v>166506256.84999999</v>
          </cell>
          <cell r="W40">
            <v>31241366.68</v>
          </cell>
          <cell r="X40">
            <v>6583967.0999999996</v>
          </cell>
          <cell r="Y40">
            <v>37825333.780000001</v>
          </cell>
          <cell r="Z40">
            <v>37825333.780000001</v>
          </cell>
        </row>
        <row r="41">
          <cell r="E41" t="str">
            <v>10782</v>
          </cell>
          <cell r="F41" t="str">
            <v>รพ.ไชโย</v>
          </cell>
          <cell r="G41" t="str">
            <v>รพช.B&gt;10-≤60 POP&gt;10,000-20,000</v>
          </cell>
          <cell r="H41">
            <v>1.35</v>
          </cell>
          <cell r="I41">
            <v>13939</v>
          </cell>
          <cell r="J41">
            <v>1612.0510352249084</v>
          </cell>
          <cell r="K41">
            <v>279.60460004304468</v>
          </cell>
          <cell r="L41">
            <v>958.00450000000001</v>
          </cell>
          <cell r="M41">
            <v>23.430200000000003</v>
          </cell>
          <cell r="N41">
            <v>0</v>
          </cell>
          <cell r="O41">
            <v>6854.0700198931927</v>
          </cell>
          <cell r="P41">
            <v>22470379.379999999</v>
          </cell>
          <cell r="Q41">
            <v>3897408.52</v>
          </cell>
          <cell r="R41">
            <v>8864410.5700000003</v>
          </cell>
          <cell r="S41">
            <v>224929.92000000001</v>
          </cell>
          <cell r="T41">
            <v>0</v>
          </cell>
          <cell r="U41">
            <v>35457128.390000001</v>
          </cell>
          <cell r="V41">
            <v>22952889.550000001</v>
          </cell>
          <cell r="W41">
            <v>12504238.84</v>
          </cell>
          <cell r="X41">
            <v>8749387.2400000002</v>
          </cell>
          <cell r="Y41">
            <v>21253626.079999998</v>
          </cell>
          <cell r="Z41">
            <v>21253626.079999998</v>
          </cell>
        </row>
        <row r="42">
          <cell r="E42" t="str">
            <v>10784</v>
          </cell>
          <cell r="F42" t="str">
            <v>รพ.ป่าโมก</v>
          </cell>
          <cell r="G42" t="str">
            <v>รพช.B&gt;10-≤60 POP&gt;10,000-20,000</v>
          </cell>
          <cell r="H42">
            <v>1.35</v>
          </cell>
          <cell r="I42">
            <v>19444</v>
          </cell>
          <cell r="J42">
            <v>1557.9369857025304</v>
          </cell>
          <cell r="K42">
            <v>270.21870757045872</v>
          </cell>
          <cell r="L42">
            <v>1189.2830999999999</v>
          </cell>
          <cell r="M42">
            <v>41.588199999999986</v>
          </cell>
          <cell r="N42">
            <v>0</v>
          </cell>
          <cell r="O42">
            <v>6854.0700198931927</v>
          </cell>
          <cell r="P42">
            <v>30292526.75</v>
          </cell>
          <cell r="Q42">
            <v>5254132.55</v>
          </cell>
          <cell r="R42">
            <v>11004430.119999999</v>
          </cell>
          <cell r="S42">
            <v>399246.72</v>
          </cell>
          <cell r="T42">
            <v>0</v>
          </cell>
          <cell r="U42">
            <v>46950336.140000001</v>
          </cell>
          <cell r="V42">
            <v>31867083.84</v>
          </cell>
          <cell r="W42">
            <v>15083252.300000001</v>
          </cell>
          <cell r="X42">
            <v>5994768.8499999996</v>
          </cell>
          <cell r="Y42">
            <v>21078021.149999999</v>
          </cell>
          <cell r="Z42">
            <v>21078021.149999999</v>
          </cell>
        </row>
        <row r="43">
          <cell r="E43" t="str">
            <v>10785</v>
          </cell>
          <cell r="F43" t="str">
            <v>รพ.โพธิ์ทอง</v>
          </cell>
          <cell r="G43" t="str">
            <v>รพช.B&gt;60 POP≤60,000</v>
          </cell>
          <cell r="H43">
            <v>1.1499999999999999</v>
          </cell>
          <cell r="I43">
            <v>34591</v>
          </cell>
          <cell r="J43">
            <v>1399.4435301089879</v>
          </cell>
          <cell r="K43">
            <v>242.72857390650745</v>
          </cell>
          <cell r="L43">
            <v>2242.843599999997</v>
          </cell>
          <cell r="M43">
            <v>27.23</v>
          </cell>
          <cell r="N43">
            <v>0</v>
          </cell>
          <cell r="O43">
            <v>6854.0700198931927</v>
          </cell>
          <cell r="P43">
            <v>48408151.149999999</v>
          </cell>
          <cell r="Q43">
            <v>8396224.0999999996</v>
          </cell>
          <cell r="R43">
            <v>17678497.870000001</v>
          </cell>
          <cell r="S43">
            <v>261408</v>
          </cell>
          <cell r="T43">
            <v>0</v>
          </cell>
          <cell r="U43">
            <v>74744281.120000005</v>
          </cell>
          <cell r="V43">
            <v>41539330.109999999</v>
          </cell>
          <cell r="W43">
            <v>33204951.010000002</v>
          </cell>
          <cell r="X43">
            <v>3698593.49</v>
          </cell>
          <cell r="Y43">
            <v>36903544.5</v>
          </cell>
          <cell r="Z43">
            <v>36903544.5</v>
          </cell>
        </row>
        <row r="44">
          <cell r="E44" t="str">
            <v>10786</v>
          </cell>
          <cell r="F44" t="str">
            <v>รพ.แสวงหา</v>
          </cell>
          <cell r="G44" t="str">
            <v>รพช.B&gt;10-≤60 POP&gt;20,000-30,000</v>
          </cell>
          <cell r="H44">
            <v>1.3</v>
          </cell>
          <cell r="I44">
            <v>23435</v>
          </cell>
          <cell r="J44">
            <v>1508.5683716663111</v>
          </cell>
          <cell r="K44">
            <v>261.65589502880312</v>
          </cell>
          <cell r="L44">
            <v>1239.6898000000003</v>
          </cell>
          <cell r="M44">
            <v>26.742599999999992</v>
          </cell>
          <cell r="N44">
            <v>0</v>
          </cell>
          <cell r="O44">
            <v>6854.0700198931927</v>
          </cell>
          <cell r="P44">
            <v>35353299.789999999</v>
          </cell>
          <cell r="Q44">
            <v>6131905.9000000004</v>
          </cell>
          <cell r="R44">
            <v>11045996.630000001</v>
          </cell>
          <cell r="S44">
            <v>256728.95999999999</v>
          </cell>
          <cell r="T44">
            <v>0</v>
          </cell>
          <cell r="U44">
            <v>52787931.280000001</v>
          </cell>
          <cell r="V44">
            <v>26488224.030000001</v>
          </cell>
          <cell r="W44">
            <v>26299707.25</v>
          </cell>
          <cell r="X44">
            <v>837596.85</v>
          </cell>
          <cell r="Y44">
            <v>27137304.100000001</v>
          </cell>
          <cell r="Z44">
            <v>27137304.100000001</v>
          </cell>
        </row>
        <row r="45">
          <cell r="E45" t="str">
            <v>10787</v>
          </cell>
          <cell r="F45" t="str">
            <v>รพ.วิเศษชัยชาญ</v>
          </cell>
          <cell r="G45" t="str">
            <v>รพช.B&gt;60 POP≤60,000</v>
          </cell>
          <cell r="H45">
            <v>1.1499999999999999</v>
          </cell>
          <cell r="I45">
            <v>43946</v>
          </cell>
          <cell r="J45">
            <v>1320.4210968006191</v>
          </cell>
          <cell r="K45">
            <v>229.02240977563375</v>
          </cell>
          <cell r="L45">
            <v>3712.1215999999986</v>
          </cell>
          <cell r="M45">
            <v>81.069499999999934</v>
          </cell>
          <cell r="N45">
            <v>0</v>
          </cell>
          <cell r="O45">
            <v>6854.0700198931927</v>
          </cell>
          <cell r="P45">
            <v>58027225.520000003</v>
          </cell>
          <cell r="Q45">
            <v>10064618.82</v>
          </cell>
          <cell r="R45">
            <v>29259612.300000001</v>
          </cell>
          <cell r="S45">
            <v>778267.2</v>
          </cell>
          <cell r="T45">
            <v>0</v>
          </cell>
          <cell r="U45">
            <v>98129723.840000004</v>
          </cell>
          <cell r="V45">
            <v>55828417.520000003</v>
          </cell>
          <cell r="W45">
            <v>42301306.32</v>
          </cell>
          <cell r="X45">
            <v>0</v>
          </cell>
          <cell r="Y45">
            <v>42301306.32</v>
          </cell>
          <cell r="Z45">
            <v>38806837.079999998</v>
          </cell>
        </row>
        <row r="46">
          <cell r="E46" t="str">
            <v>10788</v>
          </cell>
          <cell r="F46" t="str">
            <v>รพ.สามโก้</v>
          </cell>
          <cell r="G46" t="str">
            <v>รพช.B&gt;10-≤60 POP&gt;10,000-20,000</v>
          </cell>
          <cell r="H46">
            <v>1.35</v>
          </cell>
          <cell r="I46">
            <v>13572</v>
          </cell>
          <cell r="J46">
            <v>1617.2194879162982</v>
          </cell>
          <cell r="K46">
            <v>280.5010506926024</v>
          </cell>
          <cell r="L46">
            <v>820.62239999999974</v>
          </cell>
          <cell r="M46">
            <v>6.8379000000000012</v>
          </cell>
          <cell r="N46">
            <v>0</v>
          </cell>
          <cell r="O46">
            <v>6854.0700198931927</v>
          </cell>
          <cell r="P46">
            <v>21948902.890000001</v>
          </cell>
          <cell r="Q46">
            <v>3806960.26</v>
          </cell>
          <cell r="R46">
            <v>7593214.2999999998</v>
          </cell>
          <cell r="S46">
            <v>65643.839999999997</v>
          </cell>
          <cell r="T46">
            <v>0</v>
          </cell>
          <cell r="U46">
            <v>33414721.289999999</v>
          </cell>
          <cell r="V46">
            <v>18895237.379999999</v>
          </cell>
          <cell r="W46">
            <v>14519483.91</v>
          </cell>
          <cell r="X46">
            <v>4391943.24</v>
          </cell>
          <cell r="Y46">
            <v>18911427.149999999</v>
          </cell>
          <cell r="Z46">
            <v>18911427.149999999</v>
          </cell>
        </row>
        <row r="47">
          <cell r="E47"/>
          <cell r="F47"/>
          <cell r="G47"/>
          <cell r="H47"/>
          <cell r="I47">
            <v>189389</v>
          </cell>
          <cell r="J47"/>
          <cell r="K47"/>
          <cell r="L47">
            <v>26355.32959442</v>
          </cell>
          <cell r="M47">
            <v>730.94639999999993</v>
          </cell>
          <cell r="N47">
            <v>725.96770000000015</v>
          </cell>
          <cell r="O47"/>
          <cell r="P47">
            <v>271124259.86000001</v>
          </cell>
          <cell r="Q47">
            <v>47025552.299999997</v>
          </cell>
          <cell r="R47">
            <v>207531138.69000003</v>
          </cell>
          <cell r="S47">
            <v>7017085.4399999995</v>
          </cell>
          <cell r="T47">
            <v>6533709.2999999998</v>
          </cell>
          <cell r="U47">
            <v>539231745.59000003</v>
          </cell>
          <cell r="V47">
            <v>364077439.27999997</v>
          </cell>
          <cell r="W47">
            <v>175154306.31</v>
          </cell>
          <cell r="X47">
            <v>30256256.770000003</v>
          </cell>
          <cell r="Y47">
            <v>205410563.07999998</v>
          </cell>
          <cell r="Z47">
            <v>201916093.84</v>
          </cell>
        </row>
        <row r="48">
          <cell r="E48" t="str">
            <v>10690</v>
          </cell>
          <cell r="F48" t="str">
            <v>รพ.พระนารายณ์มหาราช</v>
          </cell>
          <cell r="G48" t="str">
            <v>รพท.&gt;300-600</v>
          </cell>
          <cell r="H48">
            <v>1.1000000000000001</v>
          </cell>
          <cell r="I48">
            <v>130890</v>
          </cell>
          <cell r="J48">
            <v>964.01512949805181</v>
          </cell>
          <cell r="K48">
            <v>170.7610229964092</v>
          </cell>
          <cell r="L48">
            <v>27727.215688659962</v>
          </cell>
          <cell r="M48">
            <v>1331.672</v>
          </cell>
          <cell r="N48">
            <v>1167.1024000000004</v>
          </cell>
          <cell r="O48">
            <v>6854.0700198931927</v>
          </cell>
          <cell r="P48">
            <v>126179940.3</v>
          </cell>
          <cell r="Q48">
            <v>22350910.300000001</v>
          </cell>
          <cell r="R48">
            <v>209048705.86000001</v>
          </cell>
          <cell r="S48">
            <v>12784051.199999999</v>
          </cell>
          <cell r="T48">
            <v>10503921.6</v>
          </cell>
          <cell r="U48">
            <v>380867529.25999999</v>
          </cell>
          <cell r="V48">
            <v>217915341.19999999</v>
          </cell>
          <cell r="W48">
            <v>162952188.06</v>
          </cell>
          <cell r="X48">
            <v>13638070.619999999</v>
          </cell>
          <cell r="Y48">
            <v>176590258.68000001</v>
          </cell>
          <cell r="Z48">
            <v>176590258.68000001</v>
          </cell>
        </row>
        <row r="49">
          <cell r="E49" t="str">
            <v>10691</v>
          </cell>
          <cell r="F49" t="str">
            <v>รพ.บ้านหมี่</v>
          </cell>
          <cell r="G49" t="str">
            <v>รพท.≤300</v>
          </cell>
          <cell r="H49">
            <v>1.1499999999999999</v>
          </cell>
          <cell r="I49">
            <v>48441</v>
          </cell>
          <cell r="J49">
            <v>1247.5074242893418</v>
          </cell>
          <cell r="K49">
            <v>220.97749034908443</v>
          </cell>
          <cell r="L49">
            <v>10545.17091665001</v>
          </cell>
          <cell r="M49">
            <v>667.26700000000005</v>
          </cell>
          <cell r="N49">
            <v>200.57809999999998</v>
          </cell>
          <cell r="O49">
            <v>6854.0700198931927</v>
          </cell>
          <cell r="P49">
            <v>60430507.140000001</v>
          </cell>
          <cell r="Q49">
            <v>10704370.609999999</v>
          </cell>
          <cell r="R49">
            <v>83118941.120000005</v>
          </cell>
          <cell r="S49">
            <v>6405763.2000000002</v>
          </cell>
          <cell r="T49">
            <v>1805202.9</v>
          </cell>
          <cell r="U49">
            <v>162464784.97</v>
          </cell>
          <cell r="V49">
            <v>121336574.02</v>
          </cell>
          <cell r="W49">
            <v>41128210.950000003</v>
          </cell>
          <cell r="X49">
            <v>0</v>
          </cell>
          <cell r="Y49">
            <v>41128210.950000003</v>
          </cell>
          <cell r="Z49">
            <v>35935505.990000002</v>
          </cell>
        </row>
        <row r="50">
          <cell r="E50" t="str">
            <v>10789</v>
          </cell>
          <cell r="F50" t="str">
            <v>รพ.พัฒนานิคม</v>
          </cell>
          <cell r="G50" t="str">
            <v>รพช.B&gt;60 POP≤60,000</v>
          </cell>
          <cell r="H50">
            <v>1.1499999999999999</v>
          </cell>
          <cell r="I50">
            <v>47237</v>
          </cell>
          <cell r="J50">
            <v>1255.1982501005568</v>
          </cell>
          <cell r="K50">
            <v>222.33980650761055</v>
          </cell>
          <cell r="L50">
            <v>2402.2566000000015</v>
          </cell>
          <cell r="M50">
            <v>125.47069999999992</v>
          </cell>
          <cell r="N50">
            <v>0</v>
          </cell>
          <cell r="O50">
            <v>6854.0700198931927</v>
          </cell>
          <cell r="P50">
            <v>59291799.740000002</v>
          </cell>
          <cell r="Q50">
            <v>10502665.439999999</v>
          </cell>
          <cell r="R50">
            <v>18935020.25</v>
          </cell>
          <cell r="S50">
            <v>1204518.72</v>
          </cell>
          <cell r="T50">
            <v>0</v>
          </cell>
          <cell r="U50">
            <v>89934004.150000006</v>
          </cell>
          <cell r="V50">
            <v>39041124.460000001</v>
          </cell>
          <cell r="W50">
            <v>50892879.689999998</v>
          </cell>
          <cell r="X50">
            <v>0</v>
          </cell>
          <cell r="Y50">
            <v>50892879.689999998</v>
          </cell>
          <cell r="Z50">
            <v>48940180.490000002</v>
          </cell>
        </row>
        <row r="51">
          <cell r="E51" t="str">
            <v>10790</v>
          </cell>
          <cell r="F51" t="str">
            <v>รพ.โคกสำโรง</v>
          </cell>
          <cell r="G51" t="str">
            <v>รพช.B&gt;60 POP≤60,000</v>
          </cell>
          <cell r="H51">
            <v>1.1499999999999999</v>
          </cell>
          <cell r="I51">
            <v>55900</v>
          </cell>
          <cell r="J51">
            <v>1198.170497137746</v>
          </cell>
          <cell r="K51">
            <v>212.23818336314847</v>
          </cell>
          <cell r="L51">
            <v>5575.8900000000103</v>
          </cell>
          <cell r="M51">
            <v>134.28630000000001</v>
          </cell>
          <cell r="N51">
            <v>0</v>
          </cell>
          <cell r="O51">
            <v>6854.0700198931927</v>
          </cell>
          <cell r="P51">
            <v>66977730.789999999</v>
          </cell>
          <cell r="Q51">
            <v>11864114.449999999</v>
          </cell>
          <cell r="R51">
            <v>43950171.560000002</v>
          </cell>
          <cell r="S51">
            <v>1289148.48</v>
          </cell>
          <cell r="T51">
            <v>0</v>
          </cell>
          <cell r="U51">
            <v>124081165.28</v>
          </cell>
          <cell r="V51">
            <v>56845998.009999998</v>
          </cell>
          <cell r="W51">
            <v>67235167.269999996</v>
          </cell>
          <cell r="X51">
            <v>1102515.96</v>
          </cell>
          <cell r="Y51">
            <v>68337683.230000004</v>
          </cell>
          <cell r="Z51">
            <v>68337683.230000004</v>
          </cell>
        </row>
        <row r="52">
          <cell r="E52" t="str">
            <v>10791</v>
          </cell>
          <cell r="F52" t="str">
            <v>รพ.ชัยบาดาล</v>
          </cell>
          <cell r="G52" t="str">
            <v>รพช.B&gt;60 POP&gt;60,000</v>
          </cell>
          <cell r="H52">
            <v>1.1000000000000001</v>
          </cell>
          <cell r="I52">
            <v>67443</v>
          </cell>
          <cell r="J52">
            <v>1135.5118958231396</v>
          </cell>
          <cell r="K52">
            <v>201.13913882834393</v>
          </cell>
          <cell r="L52">
            <v>6935.4329000000062</v>
          </cell>
          <cell r="M52">
            <v>315.21660000000026</v>
          </cell>
          <cell r="N52">
            <v>57.490499999999997</v>
          </cell>
          <cell r="O52">
            <v>6854.0700198931927</v>
          </cell>
          <cell r="P52">
            <v>76582328.790000007</v>
          </cell>
          <cell r="Q52">
            <v>13565426.939999999</v>
          </cell>
          <cell r="R52">
            <v>52289537.049999997</v>
          </cell>
          <cell r="S52">
            <v>3026079.36</v>
          </cell>
          <cell r="T52">
            <v>517414.5</v>
          </cell>
          <cell r="U52">
            <v>145980786.63999999</v>
          </cell>
          <cell r="V52">
            <v>63571345.189999998</v>
          </cell>
          <cell r="W52">
            <v>82409441.450000003</v>
          </cell>
          <cell r="X52">
            <v>0</v>
          </cell>
          <cell r="Y52">
            <v>82409441.450000003</v>
          </cell>
          <cell r="Z52">
            <v>73973151.079999998</v>
          </cell>
        </row>
        <row r="53">
          <cell r="E53" t="str">
            <v>10792</v>
          </cell>
          <cell r="F53" t="str">
            <v>รพ.ท่าวุ้ง</v>
          </cell>
          <cell r="G53" t="str">
            <v>รพช.B&gt;10-≤60 POP&gt;30,000-40,000</v>
          </cell>
          <cell r="H53">
            <v>1.25</v>
          </cell>
          <cell r="I53">
            <v>30585</v>
          </cell>
          <cell r="J53">
            <v>1397.1992764427007</v>
          </cell>
          <cell r="K53">
            <v>247.49318816413276</v>
          </cell>
          <cell r="L53">
            <v>1649.1654000000001</v>
          </cell>
          <cell r="M53">
            <v>23.900799999999997</v>
          </cell>
          <cell r="N53">
            <v>0</v>
          </cell>
          <cell r="O53">
            <v>6854.0700198931927</v>
          </cell>
          <cell r="P53">
            <v>42733339.869999997</v>
          </cell>
          <cell r="Q53">
            <v>7569579.1600000001</v>
          </cell>
          <cell r="R53">
            <v>14129369.25</v>
          </cell>
          <cell r="S53">
            <v>229447.67999999999</v>
          </cell>
          <cell r="T53">
            <v>0</v>
          </cell>
          <cell r="U53">
            <v>64661735.960000001</v>
          </cell>
          <cell r="V53">
            <v>34888590.950000003</v>
          </cell>
          <cell r="W53">
            <v>29773145.010000002</v>
          </cell>
          <cell r="X53">
            <v>0</v>
          </cell>
          <cell r="Y53">
            <v>29773145.010000002</v>
          </cell>
          <cell r="Z53">
            <v>28812513.649999999</v>
          </cell>
        </row>
        <row r="54">
          <cell r="E54" t="str">
            <v>10793</v>
          </cell>
          <cell r="F54" t="str">
            <v>รพ.ท่าหลวง</v>
          </cell>
          <cell r="G54" t="str">
            <v>รพช.B&gt;10-≤60 POP&gt;20,000-30,000</v>
          </cell>
          <cell r="H54">
            <v>1.3</v>
          </cell>
          <cell r="I54">
            <v>22212</v>
          </cell>
          <cell r="J54">
            <v>1474.6664676751304</v>
          </cell>
          <cell r="K54">
            <v>261.21535521339814</v>
          </cell>
          <cell r="L54">
            <v>1491.5283000000009</v>
          </cell>
          <cell r="M54">
            <v>96.296599999999984</v>
          </cell>
          <cell r="N54">
            <v>0</v>
          </cell>
          <cell r="O54">
            <v>6854.0700198931927</v>
          </cell>
          <cell r="P54">
            <v>32755291.579999998</v>
          </cell>
          <cell r="Q54">
            <v>5802115.4699999997</v>
          </cell>
          <cell r="R54">
            <v>13289951.289999999</v>
          </cell>
          <cell r="S54">
            <v>924447.36</v>
          </cell>
          <cell r="T54">
            <v>0</v>
          </cell>
          <cell r="U54">
            <v>52771805.699999996</v>
          </cell>
          <cell r="V54">
            <v>21280346.899999999</v>
          </cell>
          <cell r="W54">
            <v>31491458.800000001</v>
          </cell>
          <cell r="X54">
            <v>696140.48</v>
          </cell>
          <cell r="Y54">
            <v>32187599.280000001</v>
          </cell>
          <cell r="Z54">
            <v>32187599.280000001</v>
          </cell>
        </row>
        <row r="55">
          <cell r="E55" t="str">
            <v>10794</v>
          </cell>
          <cell r="F55" t="str">
            <v>รพ.สระโบสถ์</v>
          </cell>
          <cell r="G55" t="str">
            <v>รพช.B&gt;10-≤60 POP&gt;10,000-20,000</v>
          </cell>
          <cell r="H55">
            <v>1.35</v>
          </cell>
          <cell r="I55">
            <v>14640</v>
          </cell>
          <cell r="J55">
            <v>1551.852556010929</v>
          </cell>
          <cell r="K55">
            <v>274.88772950819668</v>
          </cell>
          <cell r="L55">
            <v>1204.7926000000002</v>
          </cell>
          <cell r="M55">
            <v>37.412399999999998</v>
          </cell>
          <cell r="N55">
            <v>0</v>
          </cell>
          <cell r="O55">
            <v>6854.0700198931927</v>
          </cell>
          <cell r="P55">
            <v>22719121.420000002</v>
          </cell>
          <cell r="Q55">
            <v>4024356.36</v>
          </cell>
          <cell r="R55">
            <v>11147939.27</v>
          </cell>
          <cell r="S55">
            <v>359159.03999999998</v>
          </cell>
          <cell r="T55">
            <v>0</v>
          </cell>
          <cell r="U55">
            <v>38250576.090000004</v>
          </cell>
          <cell r="V55">
            <v>16364691.32</v>
          </cell>
          <cell r="W55">
            <v>21885884.77</v>
          </cell>
          <cell r="X55">
            <v>36161.660000000003</v>
          </cell>
          <cell r="Y55">
            <v>21922046.43</v>
          </cell>
          <cell r="Z55">
            <v>21922046.43</v>
          </cell>
        </row>
        <row r="56">
          <cell r="E56" t="str">
            <v>10795</v>
          </cell>
          <cell r="F56" t="str">
            <v>รพ.โคกเจริญ</v>
          </cell>
          <cell r="G56" t="str">
            <v>รพช.B&gt;10-≤60 POP&gt;10,000-20,000</v>
          </cell>
          <cell r="H56">
            <v>1.35</v>
          </cell>
          <cell r="I56">
            <v>18143</v>
          </cell>
          <cell r="J56">
            <v>1517.834915394367</v>
          </cell>
          <cell r="K56">
            <v>268.86200738576866</v>
          </cell>
          <cell r="L56">
            <v>1199.2677999999992</v>
          </cell>
          <cell r="M56">
            <v>50.624000000000009</v>
          </cell>
          <cell r="N56">
            <v>0</v>
          </cell>
          <cell r="O56">
            <v>6854.0700198931927</v>
          </cell>
          <cell r="P56">
            <v>27538078.870000001</v>
          </cell>
          <cell r="Q56">
            <v>4877963.4000000004</v>
          </cell>
          <cell r="R56">
            <v>11096818.18</v>
          </cell>
          <cell r="S56">
            <v>485990.40000000002</v>
          </cell>
          <cell r="T56">
            <v>0</v>
          </cell>
          <cell r="U56">
            <v>43998850.850000001</v>
          </cell>
          <cell r="V56">
            <v>15742564.289999999</v>
          </cell>
          <cell r="W56">
            <v>28256286.559999999</v>
          </cell>
          <cell r="X56">
            <v>1115627.26</v>
          </cell>
          <cell r="Y56">
            <v>29371913.82</v>
          </cell>
          <cell r="Z56">
            <v>29371913.82</v>
          </cell>
        </row>
        <row r="57">
          <cell r="E57" t="str">
            <v>10796</v>
          </cell>
          <cell r="F57" t="str">
            <v>รพ.ลำสนธิ</v>
          </cell>
          <cell r="G57" t="str">
            <v>รพช.B&gt;10-≤60 POP&gt;20,000-30,000</v>
          </cell>
          <cell r="H57">
            <v>1.3</v>
          </cell>
          <cell r="I57">
            <v>20442</v>
          </cell>
          <cell r="J57">
            <v>1498.1278304471186</v>
          </cell>
          <cell r="K57">
            <v>265.37118872908718</v>
          </cell>
          <cell r="L57">
            <v>1046.9238999999993</v>
          </cell>
          <cell r="M57">
            <v>67.012999999999963</v>
          </cell>
          <cell r="N57">
            <v>0</v>
          </cell>
          <cell r="O57">
            <v>6854.0700198931927</v>
          </cell>
          <cell r="P57">
            <v>30624729.109999999</v>
          </cell>
          <cell r="Q57">
            <v>5424717.8399999999</v>
          </cell>
          <cell r="R57">
            <v>9328396.8399999999</v>
          </cell>
          <cell r="S57">
            <v>643324.80000000005</v>
          </cell>
          <cell r="T57">
            <v>0</v>
          </cell>
          <cell r="U57">
            <v>46021168.590000004</v>
          </cell>
          <cell r="V57">
            <v>19491731.68</v>
          </cell>
          <cell r="W57">
            <v>26529436.91</v>
          </cell>
          <cell r="X57">
            <v>0</v>
          </cell>
          <cell r="Y57">
            <v>26529436.91</v>
          </cell>
          <cell r="Z57">
            <v>25708467.34</v>
          </cell>
        </row>
        <row r="58">
          <cell r="E58" t="str">
            <v>10797</v>
          </cell>
          <cell r="F58" t="str">
            <v>รพ.หนองม่วง</v>
          </cell>
          <cell r="G58" t="str">
            <v>รพช.B&gt;10-≤60 POP&gt;20,000-30,000</v>
          </cell>
          <cell r="H58">
            <v>1.3</v>
          </cell>
          <cell r="I58">
            <v>25367</v>
          </cell>
          <cell r="J58">
            <v>1440.9661808649032</v>
          </cell>
          <cell r="K58">
            <v>255.24584775495723</v>
          </cell>
          <cell r="L58">
            <v>1696.9387999999997</v>
          </cell>
          <cell r="M58">
            <v>57.095600000000005</v>
          </cell>
          <cell r="N58">
            <v>0</v>
          </cell>
          <cell r="O58">
            <v>6854.0700198931927</v>
          </cell>
          <cell r="P58">
            <v>36552989.109999999</v>
          </cell>
          <cell r="Q58">
            <v>6474821.4199999999</v>
          </cell>
          <cell r="R58">
            <v>15120218.289999999</v>
          </cell>
          <cell r="S58">
            <v>548117.76000000001</v>
          </cell>
          <cell r="T58">
            <v>0</v>
          </cell>
          <cell r="U58">
            <v>58696146.579999998</v>
          </cell>
          <cell r="V58">
            <v>21778108.309999999</v>
          </cell>
          <cell r="W58">
            <v>36918038.270000003</v>
          </cell>
          <cell r="X58">
            <v>0</v>
          </cell>
          <cell r="Y58">
            <v>36918038.270000003</v>
          </cell>
          <cell r="Z58">
            <v>33371385.690000001</v>
          </cell>
        </row>
        <row r="59">
          <cell r="E59"/>
          <cell r="F59"/>
          <cell r="G59"/>
          <cell r="H59"/>
          <cell r="I59">
            <v>481300</v>
          </cell>
          <cell r="J59"/>
          <cell r="K59"/>
          <cell r="L59">
            <v>61474.582905309988</v>
          </cell>
          <cell r="M59">
            <v>2906.2550000000006</v>
          </cell>
          <cell r="N59">
            <v>1425.1710000000003</v>
          </cell>
          <cell r="O59"/>
          <cell r="P59">
            <v>582385856.72000003</v>
          </cell>
          <cell r="Q59">
            <v>103161041.39</v>
          </cell>
          <cell r="R59">
            <v>481455068.96000004</v>
          </cell>
          <cell r="S59">
            <v>27900047.999999996</v>
          </cell>
          <cell r="T59">
            <v>12826539</v>
          </cell>
          <cell r="U59">
            <v>1207728554.0699999</v>
          </cell>
          <cell r="V59">
            <v>628256416.3299998</v>
          </cell>
          <cell r="W59">
            <v>579472137.73999989</v>
          </cell>
          <cell r="X59">
            <v>16588515.979999999</v>
          </cell>
          <cell r="Y59">
            <v>596060653.71999991</v>
          </cell>
          <cell r="Z59">
            <v>575150705.68000007</v>
          </cell>
        </row>
        <row r="60">
          <cell r="E60" t="str">
            <v>10692</v>
          </cell>
          <cell r="F60" t="str">
            <v>รพ.สิงห์บุรี</v>
          </cell>
          <cell r="G60" t="str">
            <v>รพท.&gt;300-600</v>
          </cell>
          <cell r="H60">
            <v>1.1000000000000001</v>
          </cell>
          <cell r="I60">
            <v>42121</v>
          </cell>
          <cell r="J60">
            <v>1335.3364198380857</v>
          </cell>
          <cell r="K60">
            <v>233.5594055221861</v>
          </cell>
          <cell r="L60">
            <v>9538.943891449986</v>
          </cell>
          <cell r="M60">
            <v>327.84569999999991</v>
          </cell>
          <cell r="N60">
            <v>123.68200000000002</v>
          </cell>
          <cell r="O60">
            <v>6854.0700198931927</v>
          </cell>
          <cell r="P60">
            <v>56245705.340000004</v>
          </cell>
          <cell r="Q60">
            <v>9837755.7200000007</v>
          </cell>
          <cell r="R60">
            <v>71918648.420000002</v>
          </cell>
          <cell r="S60">
            <v>3147318.72</v>
          </cell>
          <cell r="T60">
            <v>1113138</v>
          </cell>
          <cell r="U60">
            <v>142262566.19999999</v>
          </cell>
          <cell r="V60">
            <v>155554078.30000001</v>
          </cell>
          <cell r="W60">
            <v>-13291512.1</v>
          </cell>
          <cell r="X60">
            <v>23291512.100000001</v>
          </cell>
          <cell r="Y60">
            <v>10000000</v>
          </cell>
          <cell r="Z60">
            <v>10000000</v>
          </cell>
        </row>
        <row r="61">
          <cell r="E61" t="str">
            <v>10693</v>
          </cell>
          <cell r="F61" t="str">
            <v>รพ.อินทร์บุรี</v>
          </cell>
          <cell r="G61" t="str">
            <v>รพท.≤300</v>
          </cell>
          <cell r="H61">
            <v>1.1499999999999999</v>
          </cell>
          <cell r="I61">
            <v>38458</v>
          </cell>
          <cell r="J61">
            <v>1365.9152004784441</v>
          </cell>
          <cell r="K61">
            <v>238.90784180144573</v>
          </cell>
          <cell r="L61">
            <v>6739.9647936799993</v>
          </cell>
          <cell r="M61">
            <v>169.49890000000005</v>
          </cell>
          <cell r="N61">
            <v>119.9674</v>
          </cell>
          <cell r="O61">
            <v>6854.0700198931927</v>
          </cell>
          <cell r="P61">
            <v>52530366.780000001</v>
          </cell>
          <cell r="Q61">
            <v>9187917.7799999993</v>
          </cell>
          <cell r="R61">
            <v>53125619.130000003</v>
          </cell>
          <cell r="S61">
            <v>1627189.44</v>
          </cell>
          <cell r="T61">
            <v>1079706.6000000001</v>
          </cell>
          <cell r="U61">
            <v>117550799.73</v>
          </cell>
          <cell r="V61">
            <v>119107535.54000001</v>
          </cell>
          <cell r="W61">
            <v>-1556735.81</v>
          </cell>
          <cell r="X61">
            <v>39073603.93</v>
          </cell>
          <cell r="Y61">
            <v>37516868.119999997</v>
          </cell>
          <cell r="Z61">
            <v>37516868.119999997</v>
          </cell>
        </row>
        <row r="62">
          <cell r="E62" t="str">
            <v>10798</v>
          </cell>
          <cell r="F62" t="str">
            <v>รพ.บางระจัน</v>
          </cell>
          <cell r="G62" t="str">
            <v>รพช.B&gt;10-≤60 POP&gt;20,000-30,000</v>
          </cell>
          <cell r="H62">
            <v>1.3</v>
          </cell>
          <cell r="I62">
            <v>21415</v>
          </cell>
          <cell r="J62">
            <v>1533.6250483306094</v>
          </cell>
          <cell r="K62">
            <v>268.24143264067243</v>
          </cell>
          <cell r="L62">
            <v>1492.0875000000001</v>
          </cell>
          <cell r="M62">
            <v>46.315099999999987</v>
          </cell>
          <cell r="N62">
            <v>0</v>
          </cell>
          <cell r="O62">
            <v>6854.0700198931927</v>
          </cell>
          <cell r="P62">
            <v>32842580.41</v>
          </cell>
          <cell r="Q62">
            <v>5744390.2800000003</v>
          </cell>
          <cell r="R62">
            <v>13294934.199999999</v>
          </cell>
          <cell r="S62">
            <v>444624.96</v>
          </cell>
          <cell r="T62">
            <v>0</v>
          </cell>
          <cell r="U62">
            <v>52326529.849999994</v>
          </cell>
          <cell r="V62">
            <v>31105749.690000001</v>
          </cell>
          <cell r="W62">
            <v>21220780.16</v>
          </cell>
          <cell r="X62">
            <v>5877616.21</v>
          </cell>
          <cell r="Y62">
            <v>27098396.370000001</v>
          </cell>
          <cell r="Z62">
            <v>27098396.370000001</v>
          </cell>
        </row>
        <row r="63">
          <cell r="E63" t="str">
            <v>10799</v>
          </cell>
          <cell r="F63" t="str">
            <v>รพ.ค่ายบางระจัน</v>
          </cell>
          <cell r="G63" t="str">
            <v>รพช.B&gt;10-≤60 POP&gt;10,000-20,000</v>
          </cell>
          <cell r="H63">
            <v>1.35</v>
          </cell>
          <cell r="I63">
            <v>19580</v>
          </cell>
          <cell r="J63">
            <v>1557.0208748723187</v>
          </cell>
          <cell r="K63">
            <v>272.33352196118489</v>
          </cell>
          <cell r="L63">
            <v>1323.8689000000002</v>
          </cell>
          <cell r="M63">
            <v>17.620700000000003</v>
          </cell>
          <cell r="N63">
            <v>0</v>
          </cell>
          <cell r="O63">
            <v>6854.0700198931927</v>
          </cell>
          <cell r="P63">
            <v>30486468.73</v>
          </cell>
          <cell r="Q63">
            <v>5332290.3600000003</v>
          </cell>
          <cell r="R63">
            <v>12249751.58</v>
          </cell>
          <cell r="S63">
            <v>169158.72</v>
          </cell>
          <cell r="T63">
            <v>0</v>
          </cell>
          <cell r="U63">
            <v>48237669.390000001</v>
          </cell>
          <cell r="V63">
            <v>24794550.59</v>
          </cell>
          <cell r="W63">
            <v>23443118.800000001</v>
          </cell>
          <cell r="X63">
            <v>0</v>
          </cell>
          <cell r="Y63">
            <v>23443118.800000001</v>
          </cell>
          <cell r="Z63">
            <v>21023788.34</v>
          </cell>
        </row>
        <row r="64">
          <cell r="E64" t="str">
            <v>10800</v>
          </cell>
          <cell r="F64" t="str">
            <v>รพ.พรหมบุรี</v>
          </cell>
          <cell r="G64" t="str">
            <v>รพช.B&gt;10-≤60 POP&gt;10,000-20,000</v>
          </cell>
          <cell r="H64">
            <v>1.35</v>
          </cell>
          <cell r="I64">
            <v>11546</v>
          </cell>
          <cell r="J64">
            <v>1651.7028832496101</v>
          </cell>
          <cell r="K64">
            <v>288.89404728910444</v>
          </cell>
          <cell r="L64">
            <v>676.46479999999997</v>
          </cell>
          <cell r="M64">
            <v>17.871799999999993</v>
          </cell>
          <cell r="N64">
            <v>0</v>
          </cell>
          <cell r="O64">
            <v>6854.0700198931927</v>
          </cell>
          <cell r="P64">
            <v>19070561.489999998</v>
          </cell>
          <cell r="Q64">
            <v>3335570.67</v>
          </cell>
          <cell r="R64">
            <v>6259325.2300000004</v>
          </cell>
          <cell r="S64">
            <v>171569.28</v>
          </cell>
          <cell r="T64">
            <v>0</v>
          </cell>
          <cell r="U64">
            <v>28837026.669999994</v>
          </cell>
          <cell r="V64">
            <v>21683698.550000001</v>
          </cell>
          <cell r="W64">
            <v>7153328.1200000001</v>
          </cell>
          <cell r="X64">
            <v>9003442.6500000004</v>
          </cell>
          <cell r="Y64">
            <v>16156770.77</v>
          </cell>
          <cell r="Z64">
            <v>16156770.77</v>
          </cell>
        </row>
        <row r="65">
          <cell r="E65" t="str">
            <v>10801</v>
          </cell>
          <cell r="F65" t="str">
            <v>รพ.ท่าช้าง</v>
          </cell>
          <cell r="G65" t="str">
            <v>รพช.B&gt;10-≤60 POP&gt;5,000-10,000</v>
          </cell>
          <cell r="H65">
            <v>1.4</v>
          </cell>
          <cell r="I65">
            <v>9058</v>
          </cell>
          <cell r="J65">
            <v>1696.6132347096489</v>
          </cell>
          <cell r="K65">
            <v>296.74917310664603</v>
          </cell>
          <cell r="L65">
            <v>697.52450000000022</v>
          </cell>
          <cell r="M65">
            <v>26.888999999999992</v>
          </cell>
          <cell r="N65">
            <v>0</v>
          </cell>
          <cell r="O65">
            <v>6854.0700198931927</v>
          </cell>
          <cell r="P65">
            <v>15367922.68</v>
          </cell>
          <cell r="Q65">
            <v>2687954.01</v>
          </cell>
          <cell r="R65">
            <v>6693234.4699999997</v>
          </cell>
          <cell r="S65">
            <v>258134.39999999999</v>
          </cell>
          <cell r="T65">
            <v>0</v>
          </cell>
          <cell r="U65">
            <v>25007245.559999999</v>
          </cell>
          <cell r="V65">
            <v>25310947.879999999</v>
          </cell>
          <cell r="W65">
            <v>-303702.32</v>
          </cell>
          <cell r="X65">
            <v>15277720.539999999</v>
          </cell>
          <cell r="Y65">
            <v>14974018.220000001</v>
          </cell>
          <cell r="Z65">
            <v>14974018.220000001</v>
          </cell>
        </row>
        <row r="66">
          <cell r="E66"/>
          <cell r="F66"/>
          <cell r="G66"/>
          <cell r="H66"/>
          <cell r="I66">
            <v>142178</v>
          </cell>
          <cell r="J66"/>
          <cell r="K66"/>
          <cell r="L66">
            <v>20468.854385129987</v>
          </cell>
          <cell r="M66">
            <v>606.0412</v>
          </cell>
          <cell r="N66">
            <v>243.64940000000001</v>
          </cell>
          <cell r="O66"/>
          <cell r="P66">
            <v>206543605.43000001</v>
          </cell>
          <cell r="Q66">
            <v>36125878.82</v>
          </cell>
          <cell r="R66">
            <v>163541513.03</v>
          </cell>
          <cell r="S66">
            <v>5817995.5200000005</v>
          </cell>
          <cell r="T66">
            <v>2192844.6</v>
          </cell>
          <cell r="U66">
            <v>414221837.39999998</v>
          </cell>
          <cell r="V66">
            <v>377556560.55000001</v>
          </cell>
          <cell r="W66">
            <v>36665276.850000001</v>
          </cell>
          <cell r="X66">
            <v>92523895.430000007</v>
          </cell>
          <cell r="Y66">
            <v>129189172.27999999</v>
          </cell>
          <cell r="Z66">
            <v>126769841.81999999</v>
          </cell>
        </row>
        <row r="67">
          <cell r="E67" t="str">
            <v>10661</v>
          </cell>
          <cell r="F67" t="str">
            <v>รพ.สระบุรี</v>
          </cell>
          <cell r="G67" t="str">
            <v>รพศ.&gt;600-1,000</v>
          </cell>
          <cell r="H67">
            <v>1.05</v>
          </cell>
          <cell r="I67">
            <v>126783</v>
          </cell>
          <cell r="J67">
            <v>953.30594559207464</v>
          </cell>
          <cell r="K67">
            <v>172.41682859689391</v>
          </cell>
          <cell r="L67">
            <v>51368.828709549896</v>
          </cell>
          <cell r="M67">
            <v>3138.6668814199988</v>
          </cell>
          <cell r="N67">
            <v>2703.4569000000001</v>
          </cell>
          <cell r="O67">
            <v>6854.0700198931927</v>
          </cell>
          <cell r="P67">
            <v>120862987.7</v>
          </cell>
          <cell r="Q67">
            <v>21859522.780000001</v>
          </cell>
          <cell r="R67">
            <v>369689825.94999999</v>
          </cell>
          <cell r="S67">
            <v>30131202.059999999</v>
          </cell>
          <cell r="T67">
            <v>24331112.100000001</v>
          </cell>
          <cell r="U67">
            <v>566874650.59000003</v>
          </cell>
          <cell r="V67">
            <v>338032484.42000002</v>
          </cell>
          <cell r="W67">
            <v>228842166.16999999</v>
          </cell>
          <cell r="X67">
            <v>8322184.2800000003</v>
          </cell>
          <cell r="Y67">
            <v>237164350.44999999</v>
          </cell>
          <cell r="Z67">
            <v>237164350.44999999</v>
          </cell>
        </row>
        <row r="68">
          <cell r="E68" t="str">
            <v>10695</v>
          </cell>
          <cell r="F68" t="str">
            <v>รพ.พระพุทธบาท</v>
          </cell>
          <cell r="G68" t="str">
            <v>รพท.&gt;300-600</v>
          </cell>
          <cell r="H68">
            <v>1.1000000000000001</v>
          </cell>
          <cell r="I68">
            <v>58559</v>
          </cell>
          <cell r="J68">
            <v>1160.5716808688674</v>
          </cell>
          <cell r="K68">
            <v>209.90332587646645</v>
          </cell>
          <cell r="L68">
            <v>13995.868319050011</v>
          </cell>
          <cell r="M68">
            <v>715.59399999999982</v>
          </cell>
          <cell r="N68">
            <v>416.98199999999991</v>
          </cell>
          <cell r="O68">
            <v>6854.0700198931927</v>
          </cell>
          <cell r="P68">
            <v>67961917.060000002</v>
          </cell>
          <cell r="Q68">
            <v>12291728.859999999</v>
          </cell>
          <cell r="R68">
            <v>105521527.93000001</v>
          </cell>
          <cell r="S68">
            <v>6869702.4000000004</v>
          </cell>
          <cell r="T68">
            <v>3752838</v>
          </cell>
          <cell r="U68">
            <v>196397714.25</v>
          </cell>
          <cell r="V68">
            <v>168010542.27000001</v>
          </cell>
          <cell r="W68">
            <v>28387171.98</v>
          </cell>
          <cell r="X68">
            <v>0</v>
          </cell>
          <cell r="Y68">
            <v>28387171.98</v>
          </cell>
          <cell r="Z68">
            <v>21690007.149999999</v>
          </cell>
        </row>
        <row r="69">
          <cell r="E69" t="str">
            <v>10807</v>
          </cell>
          <cell r="F69" t="str">
            <v>รพ.แก่งคอย</v>
          </cell>
          <cell r="G69" t="str">
            <v>รพช.B&gt;60 POP≤60,000</v>
          </cell>
          <cell r="H69">
            <v>1.1499999999999999</v>
          </cell>
          <cell r="I69">
            <v>50883</v>
          </cell>
          <cell r="J69">
            <v>1208.3843336674331</v>
          </cell>
          <cell r="K69">
            <v>218.55081834797474</v>
          </cell>
          <cell r="L69">
            <v>2808.2814000000003</v>
          </cell>
          <cell r="M69">
            <v>192.15300000000008</v>
          </cell>
          <cell r="N69">
            <v>0</v>
          </cell>
          <cell r="O69">
            <v>6854.0700198931927</v>
          </cell>
          <cell r="P69">
            <v>61486220.049999997</v>
          </cell>
          <cell r="Q69">
            <v>11120521.289999999</v>
          </cell>
          <cell r="R69">
            <v>22135380.890000001</v>
          </cell>
          <cell r="S69">
            <v>1844668.8</v>
          </cell>
          <cell r="T69">
            <v>0</v>
          </cell>
          <cell r="U69">
            <v>96586791.030000001</v>
          </cell>
          <cell r="V69">
            <v>49485651.189999998</v>
          </cell>
          <cell r="W69">
            <v>47101139.840000004</v>
          </cell>
          <cell r="X69">
            <v>0</v>
          </cell>
          <cell r="Y69">
            <v>47101139.840000004</v>
          </cell>
          <cell r="Z69">
            <v>39410306.159999996</v>
          </cell>
        </row>
        <row r="70">
          <cell r="E70" t="str">
            <v>10808</v>
          </cell>
          <cell r="F70" t="str">
            <v>รพ.หนองแค</v>
          </cell>
          <cell r="G70" t="str">
            <v>รพช.B&gt;60 POP≤60,000</v>
          </cell>
          <cell r="H70">
            <v>1.1499999999999999</v>
          </cell>
          <cell r="I70">
            <v>34961</v>
          </cell>
          <cell r="J70">
            <v>1326.0524275621408</v>
          </cell>
          <cell r="K70">
            <v>239.83250622121793</v>
          </cell>
          <cell r="L70">
            <v>1548.5883999999996</v>
          </cell>
          <cell r="M70">
            <v>124.50700000000008</v>
          </cell>
          <cell r="N70">
            <v>0</v>
          </cell>
          <cell r="O70">
            <v>6854.0700198931927</v>
          </cell>
          <cell r="P70">
            <v>46360118.920000002</v>
          </cell>
          <cell r="Q70">
            <v>8384784.25</v>
          </cell>
          <cell r="R70">
            <v>12206253.6</v>
          </cell>
          <cell r="S70">
            <v>1195267.2</v>
          </cell>
          <cell r="T70">
            <v>0</v>
          </cell>
          <cell r="U70">
            <v>68146423.969999999</v>
          </cell>
          <cell r="V70">
            <v>36200513.350000001</v>
          </cell>
          <cell r="W70">
            <v>31945910.620000001</v>
          </cell>
          <cell r="X70">
            <v>0</v>
          </cell>
          <cell r="Y70">
            <v>31945910.620000001</v>
          </cell>
          <cell r="Z70">
            <v>24428851.710000001</v>
          </cell>
        </row>
        <row r="71">
          <cell r="E71" t="str">
            <v>10809</v>
          </cell>
          <cell r="F71" t="str">
            <v>รพ.วิหารแดง</v>
          </cell>
          <cell r="G71" t="str">
            <v>รพช.B&gt;10-≤60 POP&gt;20,000-30,000</v>
          </cell>
          <cell r="H71">
            <v>1.3</v>
          </cell>
          <cell r="I71">
            <v>25941</v>
          </cell>
          <cell r="J71">
            <v>1408.7282444778537</v>
          </cell>
          <cell r="K71">
            <v>254.78542076249951</v>
          </cell>
          <cell r="L71">
            <v>1512.1365000000001</v>
          </cell>
          <cell r="M71">
            <v>64.516399999999976</v>
          </cell>
          <cell r="N71">
            <v>0</v>
          </cell>
          <cell r="O71">
            <v>6854.0700198931927</v>
          </cell>
          <cell r="P71">
            <v>36543819.390000001</v>
          </cell>
          <cell r="Q71">
            <v>6609388.5999999996</v>
          </cell>
          <cell r="R71">
            <v>13473576.630000001</v>
          </cell>
          <cell r="S71">
            <v>619357.43999999994</v>
          </cell>
          <cell r="T71">
            <v>0</v>
          </cell>
          <cell r="U71">
            <v>57246142.060000002</v>
          </cell>
          <cell r="V71">
            <v>22438140.219999999</v>
          </cell>
          <cell r="W71">
            <v>34808001.840000004</v>
          </cell>
          <cell r="X71">
            <v>0</v>
          </cell>
          <cell r="Y71">
            <v>34808001.840000004</v>
          </cell>
          <cell r="Z71">
            <v>31216565.370000001</v>
          </cell>
        </row>
        <row r="72">
          <cell r="E72" t="str">
            <v>10810</v>
          </cell>
          <cell r="F72" t="str">
            <v>รพ.หนองแซง</v>
          </cell>
          <cell r="G72" t="str">
            <v>รพช.B&gt;10-≤60 POP&gt;10,000-20,000</v>
          </cell>
          <cell r="H72">
            <v>1.35</v>
          </cell>
          <cell r="I72">
            <v>10129</v>
          </cell>
          <cell r="J72">
            <v>1599.672034751703</v>
          </cell>
          <cell r="K72">
            <v>289.31989831177805</v>
          </cell>
          <cell r="L72">
            <v>406.42799999999977</v>
          </cell>
          <cell r="M72">
            <v>11.7859</v>
          </cell>
          <cell r="N72">
            <v>0</v>
          </cell>
          <cell r="O72">
            <v>6854.0700198931927</v>
          </cell>
          <cell r="P72">
            <v>16203078.039999999</v>
          </cell>
          <cell r="Q72">
            <v>2930521.25</v>
          </cell>
          <cell r="R72">
            <v>3760676.06</v>
          </cell>
          <cell r="S72">
            <v>113144.64</v>
          </cell>
          <cell r="T72">
            <v>0</v>
          </cell>
          <cell r="U72">
            <v>23007419.989999998</v>
          </cell>
          <cell r="V72">
            <v>21847909.98</v>
          </cell>
          <cell r="W72">
            <v>1159510.01</v>
          </cell>
          <cell r="X72">
            <v>15492094.25</v>
          </cell>
          <cell r="Y72">
            <v>16651604.26</v>
          </cell>
          <cell r="Z72">
            <v>16651604.26</v>
          </cell>
        </row>
        <row r="73">
          <cell r="E73" t="str">
            <v>10811</v>
          </cell>
          <cell r="F73" t="str">
            <v>รพ.บ้านหมอ</v>
          </cell>
          <cell r="G73" t="str">
            <v>รพช.B&gt;10-≤60 POP&gt;20,000-30,000</v>
          </cell>
          <cell r="H73">
            <v>1.3</v>
          </cell>
          <cell r="I73">
            <v>25748</v>
          </cell>
          <cell r="J73">
            <v>1410.4346279322665</v>
          </cell>
          <cell r="K73">
            <v>255.09404070219048</v>
          </cell>
          <cell r="L73">
            <v>1027.2262000000001</v>
          </cell>
          <cell r="M73">
            <v>34.826599999999999</v>
          </cell>
          <cell r="N73">
            <v>0</v>
          </cell>
          <cell r="O73">
            <v>6854.0700198931927</v>
          </cell>
          <cell r="P73">
            <v>36315870.799999997</v>
          </cell>
          <cell r="Q73">
            <v>6568161.3600000003</v>
          </cell>
          <cell r="R73">
            <v>9152884.6699999999</v>
          </cell>
          <cell r="S73">
            <v>334335.35999999999</v>
          </cell>
          <cell r="T73">
            <v>0</v>
          </cell>
          <cell r="U73">
            <v>52371252.189999998</v>
          </cell>
          <cell r="V73">
            <v>26395096.09</v>
          </cell>
          <cell r="W73">
            <v>25976156.100000001</v>
          </cell>
          <cell r="X73">
            <v>5896493.3200000003</v>
          </cell>
          <cell r="Y73">
            <v>31872649.420000002</v>
          </cell>
          <cell r="Z73">
            <v>31872649.420000002</v>
          </cell>
        </row>
        <row r="74">
          <cell r="E74" t="str">
            <v>10812</v>
          </cell>
          <cell r="F74" t="str">
            <v>รพ.ดอนพุด</v>
          </cell>
          <cell r="G74" t="str">
            <v>รพช.B&gt;10-≤60 POP&gt;5,000-10,000</v>
          </cell>
          <cell r="H74">
            <v>1.4</v>
          </cell>
          <cell r="I74">
            <v>5710</v>
          </cell>
          <cell r="J74">
            <v>1666.2782907180383</v>
          </cell>
          <cell r="K74">
            <v>301.36643957968477</v>
          </cell>
          <cell r="L74">
            <v>293.09160000000014</v>
          </cell>
          <cell r="M74">
            <v>7.4783999999999997</v>
          </cell>
          <cell r="N74">
            <v>0</v>
          </cell>
          <cell r="O74">
            <v>6854.0700198931927</v>
          </cell>
          <cell r="P74">
            <v>9514449.0399999991</v>
          </cell>
          <cell r="Q74">
            <v>1720802.37</v>
          </cell>
          <cell r="R74">
            <v>2812418.21</v>
          </cell>
          <cell r="S74">
            <v>71792.639999999999</v>
          </cell>
          <cell r="T74">
            <v>0</v>
          </cell>
          <cell r="U74">
            <v>14119462.26</v>
          </cell>
          <cell r="V74">
            <v>15477389.5</v>
          </cell>
          <cell r="W74">
            <v>-1357927.24</v>
          </cell>
          <cell r="X74">
            <v>24117308.23</v>
          </cell>
          <cell r="Y74">
            <v>22759380.989999998</v>
          </cell>
          <cell r="Z74">
            <v>22759380.989999998</v>
          </cell>
        </row>
        <row r="75">
          <cell r="E75" t="str">
            <v>10813</v>
          </cell>
          <cell r="F75" t="str">
            <v>รพ.หนองโดน</v>
          </cell>
          <cell r="G75" t="str">
            <v>รพช.B&gt;10-≤60 POP&gt;5,000-10,000</v>
          </cell>
          <cell r="H75">
            <v>1.4</v>
          </cell>
          <cell r="I75">
            <v>8071</v>
          </cell>
          <cell r="J75">
            <v>1623.0583595589146</v>
          </cell>
          <cell r="K75">
            <v>293.54959484574397</v>
          </cell>
          <cell r="L75">
            <v>490.85809999999992</v>
          </cell>
          <cell r="M75">
            <v>18.3201</v>
          </cell>
          <cell r="N75">
            <v>0</v>
          </cell>
          <cell r="O75">
            <v>6854.0700198931927</v>
          </cell>
          <cell r="P75">
            <v>13099704.02</v>
          </cell>
          <cell r="Q75">
            <v>2369238.7799999998</v>
          </cell>
          <cell r="R75">
            <v>4710125.83</v>
          </cell>
          <cell r="S75">
            <v>175872.96</v>
          </cell>
          <cell r="T75">
            <v>0</v>
          </cell>
          <cell r="U75">
            <v>20354941.59</v>
          </cell>
          <cell r="V75">
            <v>19377660.82</v>
          </cell>
          <cell r="W75">
            <v>977280.77</v>
          </cell>
          <cell r="X75">
            <v>13205476.039999999</v>
          </cell>
          <cell r="Y75">
            <v>14182756.810000001</v>
          </cell>
          <cell r="Z75">
            <v>14182756.810000001</v>
          </cell>
        </row>
        <row r="76">
          <cell r="E76" t="str">
            <v>10814</v>
          </cell>
          <cell r="F76" t="str">
            <v>รพ.เสาไห้เฉลิมพระเกียรติ80พรรษา</v>
          </cell>
          <cell r="G76" t="str">
            <v>รพช.B&gt;10-≤60 POP&gt;10,000-20,000</v>
          </cell>
          <cell r="H76">
            <v>1.35</v>
          </cell>
          <cell r="I76">
            <v>18921</v>
          </cell>
          <cell r="J76">
            <v>1483.5673262512551</v>
          </cell>
          <cell r="K76">
            <v>268.32096717932455</v>
          </cell>
          <cell r="L76">
            <v>954.24440000000061</v>
          </cell>
          <cell r="M76">
            <v>57.000900000000001</v>
          </cell>
          <cell r="N76">
            <v>0</v>
          </cell>
          <cell r="O76">
            <v>6854.0700198931927</v>
          </cell>
          <cell r="P76">
            <v>28070577.379999999</v>
          </cell>
          <cell r="Q76">
            <v>5076901.0199999996</v>
          </cell>
          <cell r="R76">
            <v>8829617.9399999995</v>
          </cell>
          <cell r="S76">
            <v>547208.64</v>
          </cell>
          <cell r="T76">
            <v>0</v>
          </cell>
          <cell r="U76">
            <v>42524304.979999997</v>
          </cell>
          <cell r="V76">
            <v>33883331.18</v>
          </cell>
          <cell r="W76">
            <v>8640973.8000000007</v>
          </cell>
          <cell r="X76">
            <v>14153407.01</v>
          </cell>
          <cell r="Y76">
            <v>22794380.809999999</v>
          </cell>
          <cell r="Z76">
            <v>22794380.809999999</v>
          </cell>
        </row>
        <row r="77">
          <cell r="E77" t="str">
            <v>10815</v>
          </cell>
          <cell r="F77" t="str">
            <v>รพ.มวกเหล็ก</v>
          </cell>
          <cell r="G77" t="str">
            <v>รพช.B&gt;10-≤60 POP&gt;40,000-50,000</v>
          </cell>
          <cell r="H77">
            <v>1.2</v>
          </cell>
          <cell r="I77">
            <v>43287</v>
          </cell>
          <cell r="J77">
            <v>1259.3084563494813</v>
          </cell>
          <cell r="K77">
            <v>227.76105759234875</v>
          </cell>
          <cell r="L77">
            <v>1086.0542999999998</v>
          </cell>
          <cell r="M77">
            <v>171.1579999999999</v>
          </cell>
          <cell r="N77">
            <v>0</v>
          </cell>
          <cell r="O77">
            <v>6854.0700198931927</v>
          </cell>
          <cell r="P77">
            <v>54511685.149999999</v>
          </cell>
          <cell r="Q77">
            <v>9859092.9000000004</v>
          </cell>
          <cell r="R77">
            <v>8932670.9399999995</v>
          </cell>
          <cell r="S77">
            <v>1643116.8</v>
          </cell>
          <cell r="T77">
            <v>0</v>
          </cell>
          <cell r="U77">
            <v>74946565.789999992</v>
          </cell>
          <cell r="V77">
            <v>27865339.969999999</v>
          </cell>
          <cell r="W77">
            <v>47081225.82</v>
          </cell>
          <cell r="X77">
            <v>0</v>
          </cell>
          <cell r="Y77">
            <v>47081225.82</v>
          </cell>
          <cell r="Z77">
            <v>42220055.18</v>
          </cell>
        </row>
        <row r="78">
          <cell r="E78" t="str">
            <v>10816</v>
          </cell>
          <cell r="F78" t="str">
            <v>รพ.วังม่วงสัทธรรม</v>
          </cell>
          <cell r="G78" t="str">
            <v>รพช.B&gt;10-≤60 POP&gt;10,000-20,000</v>
          </cell>
          <cell r="H78">
            <v>1.35</v>
          </cell>
          <cell r="I78">
            <v>15762</v>
          </cell>
          <cell r="J78">
            <v>1510.3754872478112</v>
          </cell>
          <cell r="K78">
            <v>273.16954510848876</v>
          </cell>
          <cell r="L78">
            <v>899.12599999999998</v>
          </cell>
          <cell r="M78">
            <v>77.78540000000001</v>
          </cell>
          <cell r="N78">
            <v>0</v>
          </cell>
          <cell r="O78">
            <v>6854.0700198931927</v>
          </cell>
          <cell r="P78">
            <v>23806538.43</v>
          </cell>
          <cell r="Q78">
            <v>4305698.37</v>
          </cell>
          <cell r="R78">
            <v>8319607.96</v>
          </cell>
          <cell r="S78">
            <v>746739.84</v>
          </cell>
          <cell r="T78">
            <v>0</v>
          </cell>
          <cell r="U78">
            <v>37178584.600000001</v>
          </cell>
          <cell r="V78">
            <v>21015788.25</v>
          </cell>
          <cell r="W78">
            <v>16162796.35</v>
          </cell>
          <cell r="X78">
            <v>6273800.71</v>
          </cell>
          <cell r="Y78">
            <v>22436597.059999999</v>
          </cell>
          <cell r="Z78">
            <v>22436597.059999999</v>
          </cell>
        </row>
        <row r="79">
          <cell r="E79"/>
          <cell r="F79"/>
          <cell r="G79"/>
          <cell r="H79"/>
          <cell r="I79">
            <v>424755</v>
          </cell>
          <cell r="J79"/>
          <cell r="K79"/>
          <cell r="L79">
            <v>76390.731928599896</v>
          </cell>
          <cell r="M79">
            <v>4613.7925814199998</v>
          </cell>
          <cell r="N79">
            <v>3120.4389000000001</v>
          </cell>
          <cell r="O79"/>
          <cell r="P79">
            <v>514736965.98000002</v>
          </cell>
          <cell r="Q79">
            <v>93096361.830000013</v>
          </cell>
          <cell r="R79">
            <v>569544566.61000025</v>
          </cell>
          <cell r="S79">
            <v>44292408.780000001</v>
          </cell>
          <cell r="T79">
            <v>28083950.100000001</v>
          </cell>
          <cell r="U79">
            <v>1249754253.3</v>
          </cell>
          <cell r="V79">
            <v>780029847.24000025</v>
          </cell>
          <cell r="W79">
            <v>469724406.06000006</v>
          </cell>
          <cell r="X79">
            <v>87460763.839999989</v>
          </cell>
          <cell r="Y79">
            <v>557185169.89999998</v>
          </cell>
          <cell r="Z79">
            <v>526827505.37</v>
          </cell>
        </row>
        <row r="80">
          <cell r="E80" t="str">
            <v>10698</v>
          </cell>
          <cell r="F80" t="str">
            <v>รพ.นครนายก</v>
          </cell>
          <cell r="G80" t="str">
            <v>รพท.&gt;300-600</v>
          </cell>
          <cell r="H80">
            <v>1.1000000000000001</v>
          </cell>
          <cell r="I80">
            <v>64246</v>
          </cell>
          <cell r="J80">
            <v>1168.0458336705785</v>
          </cell>
          <cell r="K80">
            <v>205.64277604831429</v>
          </cell>
          <cell r="L80">
            <v>17301.473065210019</v>
          </cell>
          <cell r="M80">
            <v>953.99770000000069</v>
          </cell>
          <cell r="N80">
            <v>642.46599999999989</v>
          </cell>
          <cell r="O80">
            <v>6854.0700198931927</v>
          </cell>
          <cell r="P80">
            <v>75042272.629999995</v>
          </cell>
          <cell r="Q80">
            <v>13211725.789999999</v>
          </cell>
          <cell r="R80">
            <v>130444058.81</v>
          </cell>
          <cell r="S80">
            <v>9158377.9199999999</v>
          </cell>
          <cell r="T80">
            <v>5782194</v>
          </cell>
          <cell r="U80">
            <v>233638629.14999998</v>
          </cell>
          <cell r="V80">
            <v>191396515.06</v>
          </cell>
          <cell r="W80">
            <v>42242114.090000004</v>
          </cell>
          <cell r="X80">
            <v>0</v>
          </cell>
          <cell r="Y80">
            <v>42242114.090000004</v>
          </cell>
          <cell r="Z80">
            <v>33202862.469999999</v>
          </cell>
        </row>
        <row r="81">
          <cell r="E81" t="str">
            <v>10863</v>
          </cell>
          <cell r="F81" t="str">
            <v>รพ.ปากพลี</v>
          </cell>
          <cell r="G81" t="str">
            <v>รพช.≤10</v>
          </cell>
          <cell r="H81">
            <v>1.5</v>
          </cell>
          <cell r="I81">
            <v>14440</v>
          </cell>
          <cell r="J81">
            <v>1576.8023005540165</v>
          </cell>
          <cell r="K81">
            <v>277.60725900277009</v>
          </cell>
          <cell r="L81">
            <v>558.33330000000001</v>
          </cell>
          <cell r="M81">
            <v>27.328800000000001</v>
          </cell>
          <cell r="N81">
            <v>0</v>
          </cell>
          <cell r="O81">
            <v>6854.0700198931927</v>
          </cell>
          <cell r="P81">
            <v>22769025.219999999</v>
          </cell>
          <cell r="Q81">
            <v>4008648.82</v>
          </cell>
          <cell r="R81">
            <v>5740283.6399999997</v>
          </cell>
          <cell r="S81">
            <v>262356.47999999998</v>
          </cell>
          <cell r="T81">
            <v>0</v>
          </cell>
          <cell r="U81">
            <v>32780314.16</v>
          </cell>
          <cell r="V81">
            <v>27420822.960000001</v>
          </cell>
          <cell r="W81">
            <v>5359491.2</v>
          </cell>
          <cell r="X81">
            <v>6896722.5199999996</v>
          </cell>
          <cell r="Y81">
            <v>12256213.720000001</v>
          </cell>
          <cell r="Z81">
            <v>12256213.720000001</v>
          </cell>
        </row>
        <row r="82">
          <cell r="E82" t="str">
            <v>10864</v>
          </cell>
          <cell r="F82" t="str">
            <v>รพ.บ้านนา</v>
          </cell>
          <cell r="G82" t="str">
            <v>รพช.B&gt;60 POP≤60,000</v>
          </cell>
          <cell r="H82">
            <v>1.1499999999999999</v>
          </cell>
          <cell r="I82">
            <v>44702</v>
          </cell>
          <cell r="J82">
            <v>1291.1776408214398</v>
          </cell>
          <cell r="K82">
            <v>227.32100644266478</v>
          </cell>
          <cell r="L82">
            <v>2556.4367000000016</v>
          </cell>
          <cell r="M82">
            <v>120.39670000000004</v>
          </cell>
          <cell r="N82">
            <v>0</v>
          </cell>
          <cell r="O82">
            <v>6854.0700198931927</v>
          </cell>
          <cell r="P82">
            <v>57718222.899999999</v>
          </cell>
          <cell r="Q82">
            <v>10161703.630000001</v>
          </cell>
          <cell r="R82">
            <v>20150295.530000001</v>
          </cell>
          <cell r="S82">
            <v>1155808.32</v>
          </cell>
          <cell r="T82">
            <v>0</v>
          </cell>
          <cell r="U82">
            <v>89186030.379999995</v>
          </cell>
          <cell r="V82">
            <v>51715521.979999997</v>
          </cell>
          <cell r="W82">
            <v>37470508.399999999</v>
          </cell>
          <cell r="X82">
            <v>0</v>
          </cell>
          <cell r="Y82">
            <v>37470508.399999999</v>
          </cell>
          <cell r="Z82">
            <v>33853849.909999996</v>
          </cell>
        </row>
        <row r="83">
          <cell r="E83" t="str">
            <v>10865</v>
          </cell>
          <cell r="F83" t="str">
            <v>รพ.องครักษ์</v>
          </cell>
          <cell r="G83" t="str">
            <v>รพช.B&gt;10-≤60 POP&gt;20,000-30,000</v>
          </cell>
          <cell r="H83">
            <v>1.3</v>
          </cell>
          <cell r="I83">
            <v>29574</v>
          </cell>
          <cell r="J83">
            <v>1427.594848515588</v>
          </cell>
          <cell r="K83">
            <v>251.33822580645162</v>
          </cell>
          <cell r="L83">
            <v>1275.5738000000006</v>
          </cell>
          <cell r="M83">
            <v>61.125899999999973</v>
          </cell>
          <cell r="N83">
            <v>0</v>
          </cell>
          <cell r="O83">
            <v>6854.0700198931927</v>
          </cell>
          <cell r="P83">
            <v>42219690.049999997</v>
          </cell>
          <cell r="Q83">
            <v>7433076.6900000004</v>
          </cell>
          <cell r="R83">
            <v>11365733.51</v>
          </cell>
          <cell r="S83">
            <v>586808.64</v>
          </cell>
          <cell r="T83">
            <v>0</v>
          </cell>
          <cell r="U83">
            <v>61605308.889999993</v>
          </cell>
          <cell r="V83">
            <v>38888865</v>
          </cell>
          <cell r="W83">
            <v>22716443.890000001</v>
          </cell>
          <cell r="X83">
            <v>3896585.33</v>
          </cell>
          <cell r="Y83">
            <v>26613029.219999999</v>
          </cell>
          <cell r="Z83">
            <v>26613029.219999999</v>
          </cell>
        </row>
        <row r="84">
          <cell r="E84"/>
          <cell r="F84"/>
          <cell r="G84"/>
          <cell r="H84"/>
          <cell r="I84">
            <v>152962</v>
          </cell>
          <cell r="J84"/>
          <cell r="K84"/>
          <cell r="L84">
            <v>21691.816865210021</v>
          </cell>
          <cell r="M84">
            <v>1162.8491000000008</v>
          </cell>
          <cell r="N84">
            <v>642.46599999999989</v>
          </cell>
          <cell r="O84"/>
          <cell r="P84">
            <v>197749210.80000001</v>
          </cell>
          <cell r="Q84">
            <v>34815154.93</v>
          </cell>
          <cell r="R84">
            <v>167700371.48999998</v>
          </cell>
          <cell r="S84">
            <v>11163351.360000001</v>
          </cell>
          <cell r="T84">
            <v>5782194</v>
          </cell>
          <cell r="U84">
            <v>417210282.57999992</v>
          </cell>
          <cell r="V84">
            <v>309421725</v>
          </cell>
          <cell r="W84">
            <v>107788557.58</v>
          </cell>
          <cell r="X84">
            <v>10793307.85</v>
          </cell>
          <cell r="Y84">
            <v>118581865.43000001</v>
          </cell>
          <cell r="Z84">
            <v>105925955.31999999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J21"/>
  <sheetViews>
    <sheetView workbookViewId="0">
      <selection activeCell="A5" sqref="A5"/>
    </sheetView>
  </sheetViews>
  <sheetFormatPr defaultRowHeight="14.25" outlineLevelRow="2" x14ac:dyDescent="0.2"/>
  <cols>
    <col min="13" max="13" width="10.25" bestFit="1" customWidth="1"/>
    <col min="14" max="15" width="9.375" bestFit="1" customWidth="1"/>
    <col min="16" max="16" width="7.625" bestFit="1" customWidth="1"/>
    <col min="17" max="18" width="12.5" bestFit="1" customWidth="1"/>
    <col min="19" max="21" width="14" bestFit="1" customWidth="1"/>
    <col min="22" max="22" width="16.125" bestFit="1" customWidth="1"/>
    <col min="23" max="23" width="12.5" bestFit="1" customWidth="1"/>
    <col min="24" max="24" width="13.5" bestFit="1" customWidth="1"/>
    <col min="25" max="25" width="11.625" bestFit="1" customWidth="1"/>
    <col min="26" max="26" width="14.25" bestFit="1" customWidth="1"/>
    <col min="27" max="27" width="13.125" bestFit="1" customWidth="1"/>
    <col min="28" max="28" width="13" bestFit="1" customWidth="1"/>
    <col min="29" max="29" width="7.25" bestFit="1" customWidth="1"/>
    <col min="30" max="30" width="11.625" bestFit="1" customWidth="1"/>
    <col min="31" max="31" width="14.25" bestFit="1" customWidth="1"/>
    <col min="32" max="32" width="8" bestFit="1" customWidth="1"/>
    <col min="33" max="33" width="11.625" bestFit="1" customWidth="1"/>
    <col min="34" max="34" width="12" bestFit="1" customWidth="1"/>
    <col min="35" max="36" width="12.5" bestFit="1" customWidth="1"/>
  </cols>
  <sheetData>
    <row r="3" spans="1:36" s="28" customFormat="1" ht="17.25" customHeight="1" x14ac:dyDescent="0.2">
      <c r="A3" s="19"/>
      <c r="B3" s="20"/>
      <c r="C3" s="20"/>
      <c r="D3" s="20"/>
      <c r="E3" s="20"/>
      <c r="F3" s="20"/>
      <c r="G3" s="91" t="s">
        <v>36</v>
      </c>
      <c r="H3" s="92"/>
      <c r="I3" s="93"/>
      <c r="J3" s="21" t="s">
        <v>37</v>
      </c>
      <c r="K3" s="22" t="s">
        <v>38</v>
      </c>
      <c r="L3" s="22" t="s">
        <v>39</v>
      </c>
      <c r="M3" s="22" t="s">
        <v>40</v>
      </c>
      <c r="N3" s="22" t="s">
        <v>41</v>
      </c>
      <c r="O3" s="22" t="s">
        <v>42</v>
      </c>
      <c r="P3" s="22" t="s">
        <v>43</v>
      </c>
      <c r="Q3" s="22" t="s">
        <v>44</v>
      </c>
      <c r="R3" s="22" t="s">
        <v>45</v>
      </c>
      <c r="S3" s="22" t="s">
        <v>46</v>
      </c>
      <c r="T3" s="22" t="s">
        <v>47</v>
      </c>
      <c r="U3" s="22" t="s">
        <v>48</v>
      </c>
      <c r="V3" s="22" t="s">
        <v>49</v>
      </c>
      <c r="W3" s="22" t="s">
        <v>50</v>
      </c>
      <c r="X3" s="22" t="s">
        <v>51</v>
      </c>
      <c r="Y3" s="22" t="s">
        <v>52</v>
      </c>
      <c r="Z3" s="23" t="s">
        <v>53</v>
      </c>
      <c r="AA3" s="24" t="s">
        <v>54</v>
      </c>
      <c r="AB3" s="24" t="s">
        <v>55</v>
      </c>
      <c r="AC3" s="24" t="s">
        <v>56</v>
      </c>
      <c r="AD3" s="25" t="s">
        <v>57</v>
      </c>
      <c r="AE3" s="26" t="s">
        <v>58</v>
      </c>
      <c r="AF3" s="27" t="s">
        <v>59</v>
      </c>
      <c r="AG3" s="27" t="s">
        <v>60</v>
      </c>
      <c r="AH3" s="27" t="s">
        <v>61</v>
      </c>
      <c r="AI3" s="27" t="s">
        <v>62</v>
      </c>
      <c r="AJ3" s="27" t="s">
        <v>63</v>
      </c>
    </row>
    <row r="4" spans="1:36" s="41" customFormat="1" ht="70.5" customHeight="1" x14ac:dyDescent="0.2">
      <c r="A4" s="29" t="s">
        <v>64</v>
      </c>
      <c r="B4" s="30" t="s">
        <v>65</v>
      </c>
      <c r="C4" s="30" t="s">
        <v>66</v>
      </c>
      <c r="D4" s="30" t="s">
        <v>67</v>
      </c>
      <c r="E4" s="30" t="s">
        <v>68</v>
      </c>
      <c r="F4" s="30" t="s">
        <v>69</v>
      </c>
      <c r="G4" s="31" t="s">
        <v>70</v>
      </c>
      <c r="H4" s="32" t="s">
        <v>71</v>
      </c>
      <c r="I4" s="33" t="s">
        <v>72</v>
      </c>
      <c r="J4" s="22" t="s">
        <v>73</v>
      </c>
      <c r="K4" s="22" t="s">
        <v>74</v>
      </c>
      <c r="L4" s="22" t="s">
        <v>75</v>
      </c>
      <c r="M4" s="22" t="s">
        <v>76</v>
      </c>
      <c r="N4" s="22" t="s">
        <v>77</v>
      </c>
      <c r="O4" s="34" t="s">
        <v>78</v>
      </c>
      <c r="P4" s="22" t="s">
        <v>79</v>
      </c>
      <c r="Q4" s="22" t="s">
        <v>80</v>
      </c>
      <c r="R4" s="22" t="s">
        <v>81</v>
      </c>
      <c r="S4" s="22" t="s">
        <v>82</v>
      </c>
      <c r="T4" s="22" t="s">
        <v>83</v>
      </c>
      <c r="U4" s="35" t="s">
        <v>84</v>
      </c>
      <c r="V4" s="22" t="s">
        <v>85</v>
      </c>
      <c r="W4" s="22" t="s">
        <v>86</v>
      </c>
      <c r="X4" s="22" t="s">
        <v>87</v>
      </c>
      <c r="Y4" s="36" t="s">
        <v>88</v>
      </c>
      <c r="Z4" s="37" t="s">
        <v>89</v>
      </c>
      <c r="AA4" s="38" t="s">
        <v>90</v>
      </c>
      <c r="AB4" s="35" t="s">
        <v>91</v>
      </c>
      <c r="AC4" s="35" t="s">
        <v>92</v>
      </c>
      <c r="AD4" s="32" t="s">
        <v>93</v>
      </c>
      <c r="AE4" s="39" t="s">
        <v>94</v>
      </c>
      <c r="AF4" s="40" t="s">
        <v>95</v>
      </c>
      <c r="AG4" s="40" t="s">
        <v>96</v>
      </c>
      <c r="AH4" s="22" t="s">
        <v>97</v>
      </c>
      <c r="AI4" s="35" t="s">
        <v>98</v>
      </c>
      <c r="AJ4" s="35" t="s">
        <v>99</v>
      </c>
    </row>
    <row r="5" spans="1:36" s="10" customFormat="1" ht="14.25" customHeight="1" outlineLevel="2" x14ac:dyDescent="0.2">
      <c r="A5" s="1">
        <v>219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>
        <v>1.1000000000000001</v>
      </c>
      <c r="H5" s="4"/>
      <c r="I5" s="5">
        <f t="shared" ref="I5:I20" si="0">IF(H5&lt;&gt;"",ROUND(H5,2),G5)</f>
        <v>1.1000000000000001</v>
      </c>
      <c r="J5" s="6">
        <v>114765</v>
      </c>
      <c r="K5" s="5">
        <v>1002.6764900448743</v>
      </c>
      <c r="L5" s="5">
        <v>178.11516063259705</v>
      </c>
      <c r="M5" s="7">
        <v>32987.722687679976</v>
      </c>
      <c r="N5" s="7">
        <v>2691.1869999999999</v>
      </c>
      <c r="O5" s="7">
        <v>2159.4477999999995</v>
      </c>
      <c r="P5" s="5">
        <f t="shared" ref="P5:P20" ca="1" si="1">$P$6</f>
        <v>6854.0700244370046</v>
      </c>
      <c r="Q5" s="5">
        <v>115072167.38</v>
      </c>
      <c r="R5" s="5">
        <v>20441386.41</v>
      </c>
      <c r="S5" s="5">
        <f>IF($H$90&lt;&gt;0,ROUND(ROUND(M5*I5,4)*P5,2),VLOOKUP($E5,'[1]2.จัดสรรหลัง SK'!$E$4:$R$84,14,FALSE))</f>
        <v>248710177.50999999</v>
      </c>
      <c r="T5" s="5">
        <v>25835395.199999999</v>
      </c>
      <c r="U5" s="5">
        <v>19435030.199999999</v>
      </c>
      <c r="V5" s="5">
        <f t="shared" ref="V5:V20" si="2">SUM(Q5:U5)</f>
        <v>429494156.69999993</v>
      </c>
      <c r="W5" s="5">
        <v>249141575.40000001</v>
      </c>
      <c r="X5" s="5">
        <f t="shared" ref="X5:X20" si="3">ROUND(V5-W5,2)</f>
        <v>180352581.30000001</v>
      </c>
      <c r="Y5" s="8">
        <v>0</v>
      </c>
      <c r="Z5" s="9">
        <f t="shared" ref="Z5:Z20" si="4">ROUND(X5+Y5,2)</f>
        <v>180352581.30000001</v>
      </c>
      <c r="AA5" s="5">
        <f>VLOOKUP($E5,'[1]2.จัดสรรหลัง SK'!$E$4:$Z$84,22,FALSE)</f>
        <v>174953668.31999999</v>
      </c>
      <c r="AB5" s="5">
        <f t="shared" ref="AB5:AB20" si="5">ROUND(Z5-AA5,2)</f>
        <v>5398912.9800000004</v>
      </c>
      <c r="AC5" s="1" t="str">
        <f t="shared" ref="AC5:AC20" si="6">IF(Z5&gt;=AA5,"ผ่าน","ไม่ผ่าน")</f>
        <v>ผ่าน</v>
      </c>
      <c r="AD5" s="8">
        <v>2481895.2537348196</v>
      </c>
      <c r="AE5" s="9">
        <f t="shared" ref="AE5:AE20" si="7">ROUND(Z5+AD5,2)</f>
        <v>182834476.55000001</v>
      </c>
      <c r="AF5" s="8"/>
      <c r="AG5" s="8">
        <v>617949.08548933361</v>
      </c>
      <c r="AH5" s="9">
        <f t="shared" ref="AH5:AH20" si="8">ROUND(AF5+AG5,2)</f>
        <v>617949.09</v>
      </c>
      <c r="AI5" s="9">
        <f t="shared" ref="AI5:AI20" si="9">ROUND(Z5-AH5,2)</f>
        <v>179734632.21000001</v>
      </c>
      <c r="AJ5" s="9">
        <f t="shared" ref="AJ5:AJ20" si="10">ROUND(AE5-AH5,2)</f>
        <v>182216527.46000001</v>
      </c>
    </row>
    <row r="6" spans="1:36" s="10" customFormat="1" ht="14.25" customHeight="1" outlineLevel="2" x14ac:dyDescent="0.2">
      <c r="A6" s="1">
        <v>220</v>
      </c>
      <c r="B6" s="2" t="s">
        <v>0</v>
      </c>
      <c r="C6" s="2" t="s">
        <v>1</v>
      </c>
      <c r="D6" s="2" t="s">
        <v>2</v>
      </c>
      <c r="E6" s="2" t="s">
        <v>5</v>
      </c>
      <c r="F6" s="2" t="s">
        <v>6</v>
      </c>
      <c r="G6" s="3">
        <v>1.1499999999999999</v>
      </c>
      <c r="H6" s="4"/>
      <c r="I6" s="5">
        <f t="shared" si="0"/>
        <v>1.1499999999999999</v>
      </c>
      <c r="J6" s="6">
        <v>57037</v>
      </c>
      <c r="K6" s="5">
        <v>1200.8357278608621</v>
      </c>
      <c r="L6" s="5">
        <v>213.31611006890265</v>
      </c>
      <c r="M6" s="7">
        <v>10015.728700000016</v>
      </c>
      <c r="N6" s="7">
        <v>412.97610000000009</v>
      </c>
      <c r="O6" s="7">
        <v>319.9162</v>
      </c>
      <c r="P6" s="5">
        <f t="shared" ca="1" si="1"/>
        <v>6854.0700244370046</v>
      </c>
      <c r="Q6" s="5">
        <v>68492067.409999996</v>
      </c>
      <c r="R6" s="5">
        <v>12166910.970000001</v>
      </c>
      <c r="S6" s="5">
        <f>IF($H$90&lt;&gt;0,ROUND(ROUND(M6*I6,4)*P6,2),VLOOKUP($E6,'[1]2.จัดสรรหลัง SK'!$E$4:$R$84,14,FALSE))</f>
        <v>78945781.650000006</v>
      </c>
      <c r="T6" s="5">
        <v>3964570.56</v>
      </c>
      <c r="U6" s="5">
        <v>2879245.8</v>
      </c>
      <c r="V6" s="5">
        <f t="shared" si="2"/>
        <v>166448576.39000002</v>
      </c>
      <c r="W6" s="5">
        <v>104591139.95</v>
      </c>
      <c r="X6" s="5">
        <f t="shared" si="3"/>
        <v>61857436.439999998</v>
      </c>
      <c r="Y6" s="8">
        <v>3855223.96</v>
      </c>
      <c r="Z6" s="9">
        <f t="shared" si="4"/>
        <v>65712660.399999999</v>
      </c>
      <c r="AA6" s="5">
        <f>VLOOKUP($E6,'[1]2.จัดสรรหลัง SK'!$E$4:$Z$84,22,FALSE)</f>
        <v>65712660.399999999</v>
      </c>
      <c r="AB6" s="5">
        <f t="shared" si="5"/>
        <v>0</v>
      </c>
      <c r="AC6" s="1" t="str">
        <f t="shared" si="6"/>
        <v>ผ่าน</v>
      </c>
      <c r="AD6" s="8">
        <v>11163067.684858834</v>
      </c>
      <c r="AE6" s="9">
        <f t="shared" si="7"/>
        <v>76875728.079999998</v>
      </c>
      <c r="AF6" s="8"/>
      <c r="AG6" s="8">
        <v>792994.5174374911</v>
      </c>
      <c r="AH6" s="9">
        <f t="shared" si="8"/>
        <v>792994.52</v>
      </c>
      <c r="AI6" s="9">
        <f t="shared" si="9"/>
        <v>64919665.880000003</v>
      </c>
      <c r="AJ6" s="9">
        <f t="shared" si="10"/>
        <v>76082733.560000002</v>
      </c>
    </row>
    <row r="7" spans="1:36" s="10" customFormat="1" ht="14.25" customHeight="1" outlineLevel="2" x14ac:dyDescent="0.2">
      <c r="A7" s="1">
        <v>221</v>
      </c>
      <c r="B7" s="2" t="s">
        <v>0</v>
      </c>
      <c r="C7" s="2" t="s">
        <v>1</v>
      </c>
      <c r="D7" s="2" t="s">
        <v>2</v>
      </c>
      <c r="E7" s="2" t="s">
        <v>7</v>
      </c>
      <c r="F7" s="2" t="s">
        <v>8</v>
      </c>
      <c r="G7" s="3">
        <v>1.3</v>
      </c>
      <c r="H7" s="4"/>
      <c r="I7" s="5">
        <f t="shared" si="0"/>
        <v>1.3</v>
      </c>
      <c r="J7" s="6">
        <v>28387</v>
      </c>
      <c r="K7" s="5">
        <v>1426.9073107408319</v>
      </c>
      <c r="L7" s="5">
        <v>253.47540035931942</v>
      </c>
      <c r="M7" s="7">
        <v>1250.9055999999996</v>
      </c>
      <c r="N7" s="7">
        <v>39.648599999999973</v>
      </c>
      <c r="O7" s="7">
        <v>0</v>
      </c>
      <c r="P7" s="5">
        <f t="shared" ca="1" si="1"/>
        <v>6854.0700244370046</v>
      </c>
      <c r="Q7" s="5">
        <v>40505617.829999998</v>
      </c>
      <c r="R7" s="5">
        <v>7195406.1900000004</v>
      </c>
      <c r="S7" s="5">
        <f>IF($H$90&lt;&gt;0,ROUND(ROUND(M7*I7,4)*P7,2),VLOOKUP($E7,'[1]2.จัดสรรหลัง SK'!$E$4:$R$84,14,FALSE))</f>
        <v>11145933.08</v>
      </c>
      <c r="T7" s="5">
        <v>380626.56</v>
      </c>
      <c r="U7" s="5">
        <v>0</v>
      </c>
      <c r="V7" s="5">
        <f t="shared" si="2"/>
        <v>59227583.659999996</v>
      </c>
      <c r="W7" s="5">
        <v>34202070.119999997</v>
      </c>
      <c r="X7" s="5">
        <f t="shared" si="3"/>
        <v>25025513.539999999</v>
      </c>
      <c r="Y7" s="8">
        <v>1263680.98</v>
      </c>
      <c r="Z7" s="9">
        <f t="shared" si="4"/>
        <v>26289194.52</v>
      </c>
      <c r="AA7" s="5">
        <f>VLOOKUP($E7,'[1]2.จัดสรรหลัง SK'!$E$4:$Z$84,22,FALSE)</f>
        <v>26289194.52</v>
      </c>
      <c r="AB7" s="5">
        <f t="shared" si="5"/>
        <v>0</v>
      </c>
      <c r="AC7" s="1" t="str">
        <f t="shared" si="6"/>
        <v>ผ่าน</v>
      </c>
      <c r="AD7" s="8">
        <v>3057803.0361189386</v>
      </c>
      <c r="AE7" s="9">
        <f t="shared" si="7"/>
        <v>29346997.559999999</v>
      </c>
      <c r="AF7" s="8"/>
      <c r="AG7" s="8">
        <v>1977244.4619325993</v>
      </c>
      <c r="AH7" s="9">
        <f t="shared" si="8"/>
        <v>1977244.46</v>
      </c>
      <c r="AI7" s="9">
        <f t="shared" si="9"/>
        <v>24311950.059999999</v>
      </c>
      <c r="AJ7" s="9">
        <f t="shared" si="10"/>
        <v>27369753.100000001</v>
      </c>
    </row>
    <row r="8" spans="1:36" s="10" customFormat="1" ht="14.25" customHeight="1" outlineLevel="2" x14ac:dyDescent="0.2">
      <c r="A8" s="1">
        <v>222</v>
      </c>
      <c r="B8" s="2" t="s">
        <v>0</v>
      </c>
      <c r="C8" s="2" t="s">
        <v>1</v>
      </c>
      <c r="D8" s="2" t="s">
        <v>2</v>
      </c>
      <c r="E8" s="2" t="s">
        <v>9</v>
      </c>
      <c r="F8" s="2" t="s">
        <v>10</v>
      </c>
      <c r="G8" s="3">
        <v>1.3</v>
      </c>
      <c r="H8" s="4"/>
      <c r="I8" s="5">
        <f t="shared" si="0"/>
        <v>1.3</v>
      </c>
      <c r="J8" s="6">
        <v>24597</v>
      </c>
      <c r="K8" s="5">
        <v>1459.8338008700248</v>
      </c>
      <c r="L8" s="5">
        <v>259.32445257551734</v>
      </c>
      <c r="M8" s="7">
        <v>1212.7110999999998</v>
      </c>
      <c r="N8" s="7">
        <v>80.172400000000025</v>
      </c>
      <c r="O8" s="7">
        <v>0</v>
      </c>
      <c r="P8" s="5">
        <f t="shared" ca="1" si="1"/>
        <v>6854.0700244370046</v>
      </c>
      <c r="Q8" s="5">
        <v>35907532</v>
      </c>
      <c r="R8" s="5">
        <v>6378603.5599999996</v>
      </c>
      <c r="S8" s="5">
        <f>IF($H$90&lt;&gt;0,ROUND(ROUND(M8*I8,4)*P8,2),VLOOKUP($E8,'[1]2.จัดสรรหลัง SK'!$E$4:$R$84,14,FALSE))</f>
        <v>10805608.630000001</v>
      </c>
      <c r="T8" s="5">
        <v>769655.04</v>
      </c>
      <c r="U8" s="5">
        <v>0</v>
      </c>
      <c r="V8" s="5">
        <f t="shared" si="2"/>
        <v>53861399.230000004</v>
      </c>
      <c r="W8" s="5">
        <v>28707108.75</v>
      </c>
      <c r="X8" s="5">
        <f t="shared" si="3"/>
        <v>25154290.48</v>
      </c>
      <c r="Y8" s="8">
        <v>0</v>
      </c>
      <c r="Z8" s="9">
        <f t="shared" si="4"/>
        <v>25154290.48</v>
      </c>
      <c r="AA8" s="5">
        <f>VLOOKUP($E8,'[1]2.จัดสรรหลัง SK'!$E$4:$Z$84,22,FALSE)</f>
        <v>24272275.91</v>
      </c>
      <c r="AB8" s="5">
        <f t="shared" si="5"/>
        <v>882014.57</v>
      </c>
      <c r="AC8" s="1" t="str">
        <f t="shared" si="6"/>
        <v>ผ่าน</v>
      </c>
      <c r="AD8" s="8">
        <v>3924059.6709943693</v>
      </c>
      <c r="AE8" s="9">
        <f t="shared" si="7"/>
        <v>29078350.149999999</v>
      </c>
      <c r="AF8" s="8"/>
      <c r="AG8" s="8">
        <v>3580779.8412582558</v>
      </c>
      <c r="AH8" s="9">
        <f t="shared" si="8"/>
        <v>3580779.84</v>
      </c>
      <c r="AI8" s="9">
        <f t="shared" si="9"/>
        <v>21573510.640000001</v>
      </c>
      <c r="AJ8" s="9">
        <f t="shared" si="10"/>
        <v>25497570.309999999</v>
      </c>
    </row>
    <row r="9" spans="1:36" s="10" customFormat="1" ht="14.25" customHeight="1" outlineLevel="2" x14ac:dyDescent="0.2">
      <c r="A9" s="1">
        <v>223</v>
      </c>
      <c r="B9" s="2" t="s">
        <v>0</v>
      </c>
      <c r="C9" s="2" t="s">
        <v>1</v>
      </c>
      <c r="D9" s="2" t="s">
        <v>2</v>
      </c>
      <c r="E9" s="2" t="s">
        <v>11</v>
      </c>
      <c r="F9" s="2" t="s">
        <v>12</v>
      </c>
      <c r="G9" s="3">
        <v>1.3</v>
      </c>
      <c r="H9" s="4"/>
      <c r="I9" s="5">
        <f t="shared" si="0"/>
        <v>1.3</v>
      </c>
      <c r="J9" s="6">
        <v>20812</v>
      </c>
      <c r="K9" s="5">
        <v>1504.6853858350951</v>
      </c>
      <c r="L9" s="5">
        <v>267.29187536036903</v>
      </c>
      <c r="M9" s="7">
        <v>1145.8992000000001</v>
      </c>
      <c r="N9" s="7">
        <v>52.790900000000008</v>
      </c>
      <c r="O9" s="7">
        <v>0</v>
      </c>
      <c r="P9" s="5">
        <f t="shared" ca="1" si="1"/>
        <v>6854.0700244370046</v>
      </c>
      <c r="Q9" s="5">
        <v>31315512.25</v>
      </c>
      <c r="R9" s="5">
        <v>5562878.5099999998</v>
      </c>
      <c r="S9" s="5">
        <f>IF($H$90&lt;&gt;0,ROUND(ROUND(M9*I9,4)*P9,2),VLOOKUP($E9,'[1]2.จัดสรรหลัง SK'!$E$4:$R$84,14,FALSE))</f>
        <v>10210295.630000001</v>
      </c>
      <c r="T9" s="5">
        <v>506792.64</v>
      </c>
      <c r="U9" s="5">
        <v>0</v>
      </c>
      <c r="V9" s="5">
        <f t="shared" si="2"/>
        <v>47595479.030000001</v>
      </c>
      <c r="W9" s="5">
        <v>29683701.510000002</v>
      </c>
      <c r="X9" s="5">
        <f t="shared" si="3"/>
        <v>17911777.52</v>
      </c>
      <c r="Y9" s="8">
        <v>8399010.5199999996</v>
      </c>
      <c r="Z9" s="9">
        <f t="shared" si="4"/>
        <v>26310788.039999999</v>
      </c>
      <c r="AA9" s="5">
        <f>VLOOKUP($E9,'[1]2.จัดสรรหลัง SK'!$E$4:$Z$84,22,FALSE)</f>
        <v>26310788.039999999</v>
      </c>
      <c r="AB9" s="5">
        <f t="shared" si="5"/>
        <v>0</v>
      </c>
      <c r="AC9" s="1" t="str">
        <f t="shared" si="6"/>
        <v>ผ่าน</v>
      </c>
      <c r="AD9" s="8">
        <v>1919401.299903342</v>
      </c>
      <c r="AE9" s="9">
        <f t="shared" si="7"/>
        <v>28230189.34</v>
      </c>
      <c r="AF9" s="8"/>
      <c r="AG9" s="8">
        <v>1991645.2746086738</v>
      </c>
      <c r="AH9" s="9">
        <f t="shared" si="8"/>
        <v>1991645.27</v>
      </c>
      <c r="AI9" s="9">
        <f t="shared" si="9"/>
        <v>24319142.77</v>
      </c>
      <c r="AJ9" s="9">
        <f t="shared" si="10"/>
        <v>26238544.07</v>
      </c>
    </row>
    <row r="10" spans="1:36" s="10" customFormat="1" ht="14.25" customHeight="1" outlineLevel="2" x14ac:dyDescent="0.2">
      <c r="A10" s="1">
        <v>224</v>
      </c>
      <c r="B10" s="2" t="s">
        <v>0</v>
      </c>
      <c r="C10" s="2" t="s">
        <v>1</v>
      </c>
      <c r="D10" s="2" t="s">
        <v>2</v>
      </c>
      <c r="E10" s="2" t="s">
        <v>13</v>
      </c>
      <c r="F10" s="2" t="s">
        <v>14</v>
      </c>
      <c r="G10" s="3">
        <v>1.35</v>
      </c>
      <c r="H10" s="4"/>
      <c r="I10" s="5">
        <f t="shared" si="0"/>
        <v>1.35</v>
      </c>
      <c r="J10" s="6">
        <v>16950</v>
      </c>
      <c r="K10" s="5">
        <v>1539.9091268436578</v>
      </c>
      <c r="L10" s="5">
        <v>273.5490100294985</v>
      </c>
      <c r="M10" s="7">
        <v>638.8189000000001</v>
      </c>
      <c r="N10" s="7">
        <v>31.445999999999991</v>
      </c>
      <c r="O10" s="7">
        <v>0</v>
      </c>
      <c r="P10" s="5">
        <f t="shared" ca="1" si="1"/>
        <v>6854.0700244370046</v>
      </c>
      <c r="Q10" s="5">
        <v>26101459.699999999</v>
      </c>
      <c r="R10" s="5">
        <v>4636655.72</v>
      </c>
      <c r="S10" s="5">
        <f>IF($H$90&lt;&gt;0,ROUND(ROUND(M10*I10,4)*P10,2),VLOOKUP($E10,'[1]2.จัดสรรหลัง SK'!$E$4:$R$84,14,FALSE))</f>
        <v>5910987.6799999997</v>
      </c>
      <c r="T10" s="5">
        <v>301881.59999999998</v>
      </c>
      <c r="U10" s="5">
        <v>0</v>
      </c>
      <c r="V10" s="5">
        <f t="shared" si="2"/>
        <v>36950984.699999996</v>
      </c>
      <c r="W10" s="5">
        <v>30344002.859999999</v>
      </c>
      <c r="X10" s="5">
        <f t="shared" si="3"/>
        <v>6606981.8399999999</v>
      </c>
      <c r="Y10" s="8">
        <v>12369421.33</v>
      </c>
      <c r="Z10" s="9">
        <f t="shared" si="4"/>
        <v>18976403.170000002</v>
      </c>
      <c r="AA10" s="5">
        <f>VLOOKUP($E10,'[1]2.จัดสรรหลัง SK'!$E$4:$Z$84,22,FALSE)</f>
        <v>18976403.170000002</v>
      </c>
      <c r="AB10" s="5">
        <f t="shared" si="5"/>
        <v>0</v>
      </c>
      <c r="AC10" s="1" t="str">
        <f t="shared" si="6"/>
        <v>ผ่าน</v>
      </c>
      <c r="AD10" s="8">
        <v>2521787.5921595683</v>
      </c>
      <c r="AE10" s="9">
        <f t="shared" si="7"/>
        <v>21498190.760000002</v>
      </c>
      <c r="AF10" s="8"/>
      <c r="AG10" s="8">
        <v>2479702.1763098924</v>
      </c>
      <c r="AH10" s="9">
        <f t="shared" si="8"/>
        <v>2479702.1800000002</v>
      </c>
      <c r="AI10" s="9">
        <f t="shared" si="9"/>
        <v>16496700.99</v>
      </c>
      <c r="AJ10" s="9">
        <f t="shared" si="10"/>
        <v>19018488.579999998</v>
      </c>
    </row>
    <row r="11" spans="1:36" s="10" customFormat="1" ht="14.25" customHeight="1" outlineLevel="2" x14ac:dyDescent="0.2">
      <c r="A11" s="1">
        <v>225</v>
      </c>
      <c r="B11" s="2" t="s">
        <v>0</v>
      </c>
      <c r="C11" s="2" t="s">
        <v>1</v>
      </c>
      <c r="D11" s="2" t="s">
        <v>2</v>
      </c>
      <c r="E11" s="2" t="s">
        <v>15</v>
      </c>
      <c r="F11" s="2" t="s">
        <v>16</v>
      </c>
      <c r="G11" s="3">
        <v>1.1499999999999999</v>
      </c>
      <c r="H11" s="4"/>
      <c r="I11" s="5">
        <f t="shared" si="0"/>
        <v>1.1499999999999999</v>
      </c>
      <c r="J11" s="6">
        <v>55108</v>
      </c>
      <c r="K11" s="5">
        <v>1212.5359312622486</v>
      </c>
      <c r="L11" s="5">
        <v>215.3945309211004</v>
      </c>
      <c r="M11" s="7">
        <v>2583.4363999999982</v>
      </c>
      <c r="N11" s="7">
        <v>296.18170000000021</v>
      </c>
      <c r="O11" s="7">
        <v>0</v>
      </c>
      <c r="P11" s="5">
        <f t="shared" ca="1" si="1"/>
        <v>6854.0700244370046</v>
      </c>
      <c r="Q11" s="5">
        <v>66820430.100000001</v>
      </c>
      <c r="R11" s="5">
        <v>11869961.810000001</v>
      </c>
      <c r="S11" s="5">
        <f>IF($H$90&lt;&gt;0,ROUND(ROUND(M11*I11,4)*P11,2),VLOOKUP($E11,'[1]2.จัดสรรหลัง SK'!$E$4:$R$84,14,FALSE))</f>
        <v>20363112.350000001</v>
      </c>
      <c r="T11" s="5">
        <v>2843344.32</v>
      </c>
      <c r="U11" s="5">
        <v>0</v>
      </c>
      <c r="V11" s="5">
        <f t="shared" si="2"/>
        <v>101896848.57999998</v>
      </c>
      <c r="W11" s="5">
        <v>53627851</v>
      </c>
      <c r="X11" s="5">
        <f t="shared" si="3"/>
        <v>48268997.579999998</v>
      </c>
      <c r="Y11" s="8">
        <v>493258.86</v>
      </c>
      <c r="Z11" s="9">
        <f t="shared" si="4"/>
        <v>48762256.439999998</v>
      </c>
      <c r="AA11" s="5">
        <f>VLOOKUP($E11,'[1]2.จัดสรรหลัง SK'!$E$4:$Z$84,22,FALSE)</f>
        <v>48762256.439999998</v>
      </c>
      <c r="AB11" s="5">
        <f t="shared" si="5"/>
        <v>0</v>
      </c>
      <c r="AC11" s="1" t="str">
        <f t="shared" si="6"/>
        <v>ผ่าน</v>
      </c>
      <c r="AD11" s="8">
        <v>4568057.8860746203</v>
      </c>
      <c r="AE11" s="9">
        <f t="shared" si="7"/>
        <v>53330314.329999998</v>
      </c>
      <c r="AF11" s="8"/>
      <c r="AG11" s="8">
        <v>3887610.9876953601</v>
      </c>
      <c r="AH11" s="9">
        <f t="shared" si="8"/>
        <v>3887610.99</v>
      </c>
      <c r="AI11" s="9">
        <f t="shared" si="9"/>
        <v>44874645.450000003</v>
      </c>
      <c r="AJ11" s="9">
        <f t="shared" si="10"/>
        <v>49442703.340000004</v>
      </c>
    </row>
    <row r="12" spans="1:36" s="10" customFormat="1" ht="14.25" customHeight="1" outlineLevel="2" x14ac:dyDescent="0.2">
      <c r="A12" s="1">
        <v>226</v>
      </c>
      <c r="B12" s="2" t="s">
        <v>0</v>
      </c>
      <c r="C12" s="2" t="s">
        <v>1</v>
      </c>
      <c r="D12" s="2" t="s">
        <v>2</v>
      </c>
      <c r="E12" s="2" t="s">
        <v>17</v>
      </c>
      <c r="F12" s="2" t="s">
        <v>18</v>
      </c>
      <c r="G12" s="3">
        <v>1.3</v>
      </c>
      <c r="H12" s="4"/>
      <c r="I12" s="5">
        <f t="shared" si="0"/>
        <v>1.3</v>
      </c>
      <c r="J12" s="6">
        <v>22295</v>
      </c>
      <c r="K12" s="5">
        <v>1485.2976218883157</v>
      </c>
      <c r="L12" s="5">
        <v>263.8478385288181</v>
      </c>
      <c r="M12" s="7">
        <v>1205.9882</v>
      </c>
      <c r="N12" s="7">
        <v>50.477699999999963</v>
      </c>
      <c r="O12" s="7">
        <v>0</v>
      </c>
      <c r="P12" s="5">
        <f t="shared" ca="1" si="1"/>
        <v>6854.0700244370046</v>
      </c>
      <c r="Q12" s="5">
        <v>33114710.48</v>
      </c>
      <c r="R12" s="5">
        <v>5882487.5599999996</v>
      </c>
      <c r="S12" s="5">
        <f>IF($H$90&lt;&gt;0,ROUND(ROUND(M12*I12,4)*P12,2),VLOOKUP($E12,'[1]2.จัดสรรหลัง SK'!$E$4:$R$84,14,FALSE))</f>
        <v>10745706.109999999</v>
      </c>
      <c r="T12" s="5">
        <v>484585.92</v>
      </c>
      <c r="U12" s="5">
        <v>0</v>
      </c>
      <c r="V12" s="5">
        <f t="shared" si="2"/>
        <v>50227490.07</v>
      </c>
      <c r="W12" s="5">
        <v>29093096.350000001</v>
      </c>
      <c r="X12" s="5">
        <f t="shared" si="3"/>
        <v>21134393.719999999</v>
      </c>
      <c r="Y12" s="8">
        <v>9084899.8399999999</v>
      </c>
      <c r="Z12" s="9">
        <f t="shared" si="4"/>
        <v>30219293.559999999</v>
      </c>
      <c r="AA12" s="5">
        <f>VLOOKUP($E12,'[1]2.จัดสรรหลัง SK'!$E$4:$Z$84,22,FALSE)</f>
        <v>30219293.559999999</v>
      </c>
      <c r="AB12" s="5">
        <f t="shared" si="5"/>
        <v>0</v>
      </c>
      <c r="AC12" s="1" t="str">
        <f t="shared" si="6"/>
        <v>ผ่าน</v>
      </c>
      <c r="AD12" s="8">
        <v>2742303.2000370226</v>
      </c>
      <c r="AE12" s="9">
        <f t="shared" si="7"/>
        <v>32961596.760000002</v>
      </c>
      <c r="AF12" s="8"/>
      <c r="AG12" s="8">
        <v>2926934.3728070026</v>
      </c>
      <c r="AH12" s="9">
        <f t="shared" si="8"/>
        <v>2926934.37</v>
      </c>
      <c r="AI12" s="9">
        <f t="shared" si="9"/>
        <v>27292359.190000001</v>
      </c>
      <c r="AJ12" s="9">
        <f t="shared" si="10"/>
        <v>30034662.390000001</v>
      </c>
    </row>
    <row r="13" spans="1:36" s="10" customFormat="1" ht="14.25" customHeight="1" outlineLevel="2" x14ac:dyDescent="0.2">
      <c r="A13" s="1">
        <v>227</v>
      </c>
      <c r="B13" s="2" t="s">
        <v>0</v>
      </c>
      <c r="C13" s="2" t="s">
        <v>1</v>
      </c>
      <c r="D13" s="2" t="s">
        <v>2</v>
      </c>
      <c r="E13" s="2" t="s">
        <v>19</v>
      </c>
      <c r="F13" s="2" t="s">
        <v>20</v>
      </c>
      <c r="G13" s="3">
        <v>1.3</v>
      </c>
      <c r="H13" s="4"/>
      <c r="I13" s="5">
        <f t="shared" si="0"/>
        <v>1.3</v>
      </c>
      <c r="J13" s="6">
        <v>25428</v>
      </c>
      <c r="K13" s="5">
        <v>1451.7741812175555</v>
      </c>
      <c r="L13" s="5">
        <v>257.89274421897125</v>
      </c>
      <c r="M13" s="7">
        <v>1338.396199999999</v>
      </c>
      <c r="N13" s="7">
        <v>43.081499999999991</v>
      </c>
      <c r="O13" s="7">
        <v>0</v>
      </c>
      <c r="P13" s="5">
        <f t="shared" ca="1" si="1"/>
        <v>6854.0700244370046</v>
      </c>
      <c r="Q13" s="5">
        <v>36915713.880000003</v>
      </c>
      <c r="R13" s="5">
        <v>6557696.7000000002</v>
      </c>
      <c r="S13" s="5">
        <f>IF($H$90&lt;&gt;0,ROUND(ROUND(M13*I13,4)*P13,2),VLOOKUP($E13,'[1]2.จัดสรรหลัง SK'!$E$4:$R$84,14,FALSE))</f>
        <v>11925499.92</v>
      </c>
      <c r="T13" s="5">
        <v>413582.4</v>
      </c>
      <c r="U13" s="5">
        <v>0</v>
      </c>
      <c r="V13" s="5">
        <f t="shared" si="2"/>
        <v>55812492.900000006</v>
      </c>
      <c r="W13" s="5">
        <v>26083379.359999999</v>
      </c>
      <c r="X13" s="5">
        <f t="shared" si="3"/>
        <v>29729113.539999999</v>
      </c>
      <c r="Y13" s="8">
        <v>201168.2</v>
      </c>
      <c r="Z13" s="9">
        <f t="shared" si="4"/>
        <v>29930281.739999998</v>
      </c>
      <c r="AA13" s="5">
        <f>VLOOKUP($E13,'[1]2.จัดสรรหลัง SK'!$E$4:$Z$84,22,FALSE)</f>
        <v>29930281.739999998</v>
      </c>
      <c r="AB13" s="5">
        <f t="shared" si="5"/>
        <v>0</v>
      </c>
      <c r="AC13" s="1" t="str">
        <f t="shared" si="6"/>
        <v>ผ่าน</v>
      </c>
      <c r="AD13" s="8">
        <v>2336426.4674013029</v>
      </c>
      <c r="AE13" s="9">
        <f t="shared" si="7"/>
        <v>32266708.210000001</v>
      </c>
      <c r="AF13" s="8"/>
      <c r="AG13" s="8">
        <v>2431147.8028254197</v>
      </c>
      <c r="AH13" s="9">
        <f t="shared" si="8"/>
        <v>2431147.7999999998</v>
      </c>
      <c r="AI13" s="9">
        <f t="shared" si="9"/>
        <v>27499133.940000001</v>
      </c>
      <c r="AJ13" s="9">
        <f t="shared" si="10"/>
        <v>29835560.41</v>
      </c>
    </row>
    <row r="14" spans="1:36" s="10" customFormat="1" ht="14.25" customHeight="1" outlineLevel="2" x14ac:dyDescent="0.2">
      <c r="A14" s="1">
        <v>228</v>
      </c>
      <c r="B14" s="2" t="s">
        <v>0</v>
      </c>
      <c r="C14" s="2" t="s">
        <v>1</v>
      </c>
      <c r="D14" s="2" t="s">
        <v>2</v>
      </c>
      <c r="E14" s="2" t="s">
        <v>21</v>
      </c>
      <c r="F14" s="2" t="s">
        <v>22</v>
      </c>
      <c r="G14" s="3">
        <v>1.3</v>
      </c>
      <c r="H14" s="4"/>
      <c r="I14" s="5">
        <f t="shared" si="0"/>
        <v>1.3</v>
      </c>
      <c r="J14" s="6">
        <v>21138</v>
      </c>
      <c r="K14" s="5">
        <v>1500.1901986942946</v>
      </c>
      <c r="L14" s="5">
        <v>266.4933513104362</v>
      </c>
      <c r="M14" s="7">
        <v>1365.8417000000004</v>
      </c>
      <c r="N14" s="7">
        <v>51.63430000000001</v>
      </c>
      <c r="O14" s="7">
        <v>0</v>
      </c>
      <c r="P14" s="5">
        <f t="shared" ca="1" si="1"/>
        <v>6854.0700244370046</v>
      </c>
      <c r="Q14" s="5">
        <v>31711020.420000002</v>
      </c>
      <c r="R14" s="5">
        <v>5633136.46</v>
      </c>
      <c r="S14" s="5">
        <f>IF($H$90&lt;&gt;0,ROUND(ROUND(M14*I14,4)*P14,2),VLOOKUP($E14,'[1]2.จัดสรรหลัง SK'!$E$4:$R$84,14,FALSE))</f>
        <v>12170046.970000001</v>
      </c>
      <c r="T14" s="5">
        <v>495689.28</v>
      </c>
      <c r="U14" s="5">
        <v>0</v>
      </c>
      <c r="V14" s="5">
        <f t="shared" si="2"/>
        <v>50009893.130000003</v>
      </c>
      <c r="W14" s="5">
        <v>25457533.719999999</v>
      </c>
      <c r="X14" s="5">
        <f t="shared" si="3"/>
        <v>24552359.41</v>
      </c>
      <c r="Y14" s="8">
        <v>2414702.75</v>
      </c>
      <c r="Z14" s="9">
        <f t="shared" si="4"/>
        <v>26967062.16</v>
      </c>
      <c r="AA14" s="5">
        <f>VLOOKUP($E14,'[1]2.จัดสรรหลัง SK'!$E$4:$Z$84,22,FALSE)</f>
        <v>26967062.16</v>
      </c>
      <c r="AB14" s="5">
        <f t="shared" si="5"/>
        <v>0</v>
      </c>
      <c r="AC14" s="1" t="str">
        <f t="shared" si="6"/>
        <v>ผ่าน</v>
      </c>
      <c r="AD14" s="8">
        <v>1995746.3840875509</v>
      </c>
      <c r="AE14" s="9">
        <f t="shared" si="7"/>
        <v>28962808.539999999</v>
      </c>
      <c r="AF14" s="8"/>
      <c r="AG14" s="8">
        <v>2067806.0426520165</v>
      </c>
      <c r="AH14" s="9">
        <f t="shared" si="8"/>
        <v>2067806.04</v>
      </c>
      <c r="AI14" s="9">
        <f t="shared" si="9"/>
        <v>24899256.120000001</v>
      </c>
      <c r="AJ14" s="9">
        <f t="shared" si="10"/>
        <v>26895002.5</v>
      </c>
    </row>
    <row r="15" spans="1:36" s="10" customFormat="1" ht="14.25" customHeight="1" outlineLevel="2" x14ac:dyDescent="0.2">
      <c r="A15" s="1">
        <v>229</v>
      </c>
      <c r="B15" s="2" t="s">
        <v>0</v>
      </c>
      <c r="C15" s="2" t="s">
        <v>1</v>
      </c>
      <c r="D15" s="2" t="s">
        <v>2</v>
      </c>
      <c r="E15" s="2" t="s">
        <v>23</v>
      </c>
      <c r="F15" s="2" t="s">
        <v>24</v>
      </c>
      <c r="G15" s="3">
        <v>1.3</v>
      </c>
      <c r="H15" s="4"/>
      <c r="I15" s="5">
        <f t="shared" si="0"/>
        <v>1.3</v>
      </c>
      <c r="J15" s="6">
        <v>23450</v>
      </c>
      <c r="K15" s="5">
        <v>1471.8965501066098</v>
      </c>
      <c r="L15" s="5">
        <v>261.46727590618337</v>
      </c>
      <c r="M15" s="7">
        <v>867.85410000000002</v>
      </c>
      <c r="N15" s="7">
        <v>54.329199999999986</v>
      </c>
      <c r="O15" s="7">
        <v>0</v>
      </c>
      <c r="P15" s="5">
        <f t="shared" ca="1" si="1"/>
        <v>6854.0700244370046</v>
      </c>
      <c r="Q15" s="5">
        <v>34515974.100000001</v>
      </c>
      <c r="R15" s="5">
        <v>6131407.6200000001</v>
      </c>
      <c r="S15" s="5">
        <f>IF($H$90&lt;&gt;0,ROUND(ROUND(M15*I15,4)*P15,2),VLOOKUP($E15,'[1]2.จัดสรรหลัง SK'!$E$4:$R$84,14,FALSE))</f>
        <v>7732832.3899999997</v>
      </c>
      <c r="T15" s="5">
        <v>521560.32000000001</v>
      </c>
      <c r="U15" s="5">
        <v>0</v>
      </c>
      <c r="V15" s="5">
        <f t="shared" si="2"/>
        <v>48901774.43</v>
      </c>
      <c r="W15" s="5">
        <v>25932476.829999998</v>
      </c>
      <c r="X15" s="5">
        <f t="shared" si="3"/>
        <v>22969297.600000001</v>
      </c>
      <c r="Y15" s="8">
        <v>3219777.48</v>
      </c>
      <c r="Z15" s="9">
        <f t="shared" si="4"/>
        <v>26189075.079999998</v>
      </c>
      <c r="AA15" s="5">
        <f>VLOOKUP($E15,'[1]2.จัดสรรหลัง SK'!$E$4:$Z$84,22,FALSE)</f>
        <v>26189075.079999998</v>
      </c>
      <c r="AB15" s="5">
        <f t="shared" si="5"/>
        <v>0</v>
      </c>
      <c r="AC15" s="1" t="str">
        <f t="shared" si="6"/>
        <v>ผ่าน</v>
      </c>
      <c r="AD15" s="8">
        <v>1508270.5330140053</v>
      </c>
      <c r="AE15" s="9">
        <f t="shared" si="7"/>
        <v>27697345.609999999</v>
      </c>
      <c r="AF15" s="8"/>
      <c r="AG15" s="8">
        <v>1833786.4722845873</v>
      </c>
      <c r="AH15" s="9">
        <f t="shared" si="8"/>
        <v>1833786.47</v>
      </c>
      <c r="AI15" s="9">
        <f t="shared" si="9"/>
        <v>24355288.609999999</v>
      </c>
      <c r="AJ15" s="9">
        <f t="shared" si="10"/>
        <v>25863559.140000001</v>
      </c>
    </row>
    <row r="16" spans="1:36" s="10" customFormat="1" ht="14.25" customHeight="1" outlineLevel="2" x14ac:dyDescent="0.2">
      <c r="A16" s="1">
        <v>230</v>
      </c>
      <c r="B16" s="2" t="s">
        <v>0</v>
      </c>
      <c r="C16" s="2" t="s">
        <v>1</v>
      </c>
      <c r="D16" s="2" t="s">
        <v>2</v>
      </c>
      <c r="E16" s="2" t="s">
        <v>25</v>
      </c>
      <c r="F16" s="2" t="s">
        <v>26</v>
      </c>
      <c r="G16" s="3">
        <v>1.2</v>
      </c>
      <c r="H16" s="4"/>
      <c r="I16" s="5">
        <f t="shared" si="0"/>
        <v>1.2</v>
      </c>
      <c r="J16" s="6">
        <v>41378</v>
      </c>
      <c r="K16" s="5">
        <v>1309.2727405867852</v>
      </c>
      <c r="L16" s="5">
        <v>232.57882957126978</v>
      </c>
      <c r="M16" s="7">
        <v>1880.3283000000001</v>
      </c>
      <c r="N16" s="7">
        <v>163.81380000000007</v>
      </c>
      <c r="O16" s="7">
        <v>0</v>
      </c>
      <c r="P16" s="5">
        <f t="shared" ca="1" si="1"/>
        <v>6854.0700244370046</v>
      </c>
      <c r="Q16" s="5">
        <v>54175087.460000001</v>
      </c>
      <c r="R16" s="5">
        <v>9623646.8100000005</v>
      </c>
      <c r="S16" s="5">
        <f>IF($H$90&lt;&gt;0,ROUND(ROUND(M16*I16,4)*P16,2),VLOOKUP($E16,'[1]2.จัดสรรหลัง SK'!$E$4:$R$84,14,FALSE))</f>
        <v>15465482.470000001</v>
      </c>
      <c r="T16" s="5">
        <v>1572612.48</v>
      </c>
      <c r="U16" s="5">
        <v>0</v>
      </c>
      <c r="V16" s="5">
        <f t="shared" si="2"/>
        <v>80836829.220000014</v>
      </c>
      <c r="W16" s="5">
        <v>31013048.93</v>
      </c>
      <c r="X16" s="5">
        <f t="shared" si="3"/>
        <v>49823780.289999999</v>
      </c>
      <c r="Y16" s="8">
        <v>0</v>
      </c>
      <c r="Z16" s="9">
        <f t="shared" si="4"/>
        <v>49823780.289999999</v>
      </c>
      <c r="AA16" s="5">
        <f>VLOOKUP($E16,'[1]2.จัดสรรหลัง SK'!$E$4:$Z$84,22,FALSE)</f>
        <v>49508424.369999997</v>
      </c>
      <c r="AB16" s="5">
        <f t="shared" si="5"/>
        <v>315355.92</v>
      </c>
      <c r="AC16" s="1" t="str">
        <f t="shared" si="6"/>
        <v>ผ่าน</v>
      </c>
      <c r="AD16" s="8">
        <v>3474791.6800548318</v>
      </c>
      <c r="AE16" s="9">
        <f t="shared" si="7"/>
        <v>53298571.969999999</v>
      </c>
      <c r="AF16" s="8"/>
      <c r="AG16" s="8">
        <v>3606348.8701007031</v>
      </c>
      <c r="AH16" s="9">
        <f t="shared" si="8"/>
        <v>3606348.87</v>
      </c>
      <c r="AI16" s="9">
        <f t="shared" si="9"/>
        <v>46217431.420000002</v>
      </c>
      <c r="AJ16" s="9">
        <f t="shared" si="10"/>
        <v>49692223.100000001</v>
      </c>
    </row>
    <row r="17" spans="1:36" s="10" customFormat="1" ht="14.25" customHeight="1" outlineLevel="2" x14ac:dyDescent="0.2">
      <c r="A17" s="1">
        <v>231</v>
      </c>
      <c r="B17" s="2" t="s">
        <v>0</v>
      </c>
      <c r="C17" s="2" t="s">
        <v>1</v>
      </c>
      <c r="D17" s="2" t="s">
        <v>2</v>
      </c>
      <c r="E17" s="2" t="s">
        <v>27</v>
      </c>
      <c r="F17" s="2" t="s">
        <v>28</v>
      </c>
      <c r="G17" s="3">
        <v>1.5</v>
      </c>
      <c r="H17" s="4"/>
      <c r="I17" s="5">
        <f t="shared" si="0"/>
        <v>1.5</v>
      </c>
      <c r="J17" s="6">
        <v>10780</v>
      </c>
      <c r="K17" s="5">
        <v>1627.6956363636364</v>
      </c>
      <c r="L17" s="5">
        <v>289.14338033395177</v>
      </c>
      <c r="M17" s="7">
        <v>305.12720000000007</v>
      </c>
      <c r="N17" s="7">
        <v>8.4158000000000008</v>
      </c>
      <c r="O17" s="7">
        <v>0</v>
      </c>
      <c r="P17" s="5">
        <f t="shared" ca="1" si="1"/>
        <v>6854.0700244370046</v>
      </c>
      <c r="Q17" s="5">
        <v>17546558.960000001</v>
      </c>
      <c r="R17" s="5">
        <v>3116965.64</v>
      </c>
      <c r="S17" s="5">
        <f>IF($H$90&lt;&gt;0,ROUND(ROUND(M17*I17,4)*P17,2),VLOOKUP($E17,'[1]2.จัดสรรหลัง SK'!$E$4:$R$84,14,FALSE))</f>
        <v>3137044.79</v>
      </c>
      <c r="T17" s="5">
        <v>80791.679999999993</v>
      </c>
      <c r="U17" s="5">
        <v>0</v>
      </c>
      <c r="V17" s="5">
        <f t="shared" si="2"/>
        <v>23881361.07</v>
      </c>
      <c r="W17" s="5">
        <v>16851492.800000001</v>
      </c>
      <c r="X17" s="5">
        <f t="shared" si="3"/>
        <v>7029868.2699999996</v>
      </c>
      <c r="Y17" s="8">
        <v>8496389.5700000003</v>
      </c>
      <c r="Z17" s="9">
        <f t="shared" si="4"/>
        <v>15526257.84</v>
      </c>
      <c r="AA17" s="5">
        <f>VLOOKUP($E17,'[1]2.จัดสรรหลัง SK'!$E$4:$Z$84,22,FALSE)</f>
        <v>15526257.84</v>
      </c>
      <c r="AB17" s="5">
        <f t="shared" si="5"/>
        <v>0</v>
      </c>
      <c r="AC17" s="1" t="str">
        <f t="shared" si="6"/>
        <v>ผ่าน</v>
      </c>
      <c r="AD17" s="8">
        <v>1023098.1637119221</v>
      </c>
      <c r="AE17" s="9">
        <f t="shared" si="7"/>
        <v>16549356</v>
      </c>
      <c r="AF17" s="8"/>
      <c r="AG17" s="8">
        <v>1066290.975496114</v>
      </c>
      <c r="AH17" s="9">
        <f t="shared" si="8"/>
        <v>1066290.98</v>
      </c>
      <c r="AI17" s="9">
        <f t="shared" si="9"/>
        <v>14459966.859999999</v>
      </c>
      <c r="AJ17" s="9">
        <f t="shared" si="10"/>
        <v>15483065.02</v>
      </c>
    </row>
    <row r="18" spans="1:36" s="10" customFormat="1" ht="14.25" customHeight="1" outlineLevel="2" x14ac:dyDescent="0.2">
      <c r="A18" s="1">
        <v>232</v>
      </c>
      <c r="B18" s="2" t="s">
        <v>0</v>
      </c>
      <c r="C18" s="2" t="s">
        <v>1</v>
      </c>
      <c r="D18" s="2" t="s">
        <v>2</v>
      </c>
      <c r="E18" s="2" t="s">
        <v>29</v>
      </c>
      <c r="F18" s="2" t="s">
        <v>30</v>
      </c>
      <c r="G18" s="3">
        <v>1.3</v>
      </c>
      <c r="H18" s="4"/>
      <c r="I18" s="5">
        <f t="shared" si="0"/>
        <v>1.3</v>
      </c>
      <c r="J18" s="6">
        <v>29740</v>
      </c>
      <c r="K18" s="5">
        <v>1417.1855437121721</v>
      </c>
      <c r="L18" s="5">
        <v>251.74842871553463</v>
      </c>
      <c r="M18" s="7">
        <v>1263.4108000000001</v>
      </c>
      <c r="N18" s="7">
        <v>114.5377</v>
      </c>
      <c r="O18" s="7">
        <v>0</v>
      </c>
      <c r="P18" s="5">
        <f t="shared" ca="1" si="1"/>
        <v>6854.0700244370046</v>
      </c>
      <c r="Q18" s="5">
        <v>42147098.07</v>
      </c>
      <c r="R18" s="5">
        <v>7486998.2699999996</v>
      </c>
      <c r="S18" s="5">
        <f>IF($H$90&lt;&gt;0,ROUND(ROUND(M18*I18,4)*P18,2),VLOOKUP($E18,'[1]2.จัดสรรหลัง SK'!$E$4:$R$84,14,FALSE))</f>
        <v>11257357.640000001</v>
      </c>
      <c r="T18" s="5">
        <v>1099561.92</v>
      </c>
      <c r="U18" s="5">
        <v>0</v>
      </c>
      <c r="V18" s="5">
        <f t="shared" si="2"/>
        <v>61991015.900000006</v>
      </c>
      <c r="W18" s="5">
        <v>30428124.109999999</v>
      </c>
      <c r="X18" s="5">
        <f t="shared" si="3"/>
        <v>31562891.789999999</v>
      </c>
      <c r="Y18" s="8">
        <v>27095.13</v>
      </c>
      <c r="Z18" s="9">
        <f t="shared" si="4"/>
        <v>31589986.920000002</v>
      </c>
      <c r="AA18" s="5">
        <f>VLOOKUP($E18,'[1]2.จัดสรรหลัง SK'!$E$4:$Z$84,22,FALSE)</f>
        <v>31589986.920000002</v>
      </c>
      <c r="AB18" s="5">
        <f t="shared" si="5"/>
        <v>0</v>
      </c>
      <c r="AC18" s="1" t="str">
        <f t="shared" si="6"/>
        <v>ผ่าน</v>
      </c>
      <c r="AD18" s="8">
        <v>2934145.4957105569</v>
      </c>
      <c r="AE18" s="9">
        <f t="shared" si="7"/>
        <v>34524132.420000002</v>
      </c>
      <c r="AF18" s="8"/>
      <c r="AG18" s="8">
        <v>3092637.6568486779</v>
      </c>
      <c r="AH18" s="9">
        <f t="shared" si="8"/>
        <v>3092637.66</v>
      </c>
      <c r="AI18" s="9">
        <f t="shared" si="9"/>
        <v>28497349.260000002</v>
      </c>
      <c r="AJ18" s="9">
        <f t="shared" si="10"/>
        <v>31431494.760000002</v>
      </c>
    </row>
    <row r="19" spans="1:36" s="10" customFormat="1" ht="14.25" customHeight="1" outlineLevel="2" x14ac:dyDescent="0.2">
      <c r="A19" s="1">
        <v>233</v>
      </c>
      <c r="B19" s="2" t="s">
        <v>0</v>
      </c>
      <c r="C19" s="2" t="s">
        <v>1</v>
      </c>
      <c r="D19" s="2" t="s">
        <v>2</v>
      </c>
      <c r="E19" s="2" t="s">
        <v>31</v>
      </c>
      <c r="F19" s="2" t="s">
        <v>32</v>
      </c>
      <c r="G19" s="3">
        <v>1.35</v>
      </c>
      <c r="H19" s="4"/>
      <c r="I19" s="5">
        <f t="shared" si="0"/>
        <v>1.35</v>
      </c>
      <c r="J19" s="6">
        <v>13677</v>
      </c>
      <c r="K19" s="5">
        <v>1576.6133925568474</v>
      </c>
      <c r="L19" s="5">
        <v>280.06914528039778</v>
      </c>
      <c r="M19" s="7">
        <v>643.7426999999999</v>
      </c>
      <c r="N19" s="7">
        <v>12.8003</v>
      </c>
      <c r="O19" s="7">
        <v>0</v>
      </c>
      <c r="P19" s="5">
        <f t="shared" ca="1" si="1"/>
        <v>6854.0700244370046</v>
      </c>
      <c r="Q19" s="5">
        <v>21563341.370000001</v>
      </c>
      <c r="R19" s="5">
        <v>3830505.7</v>
      </c>
      <c r="S19" s="5">
        <f>IF($H$90&lt;&gt;0,ROUND(ROUND(M19*I19,4)*P19,2),VLOOKUP($E19,'[1]2.จัดสรรหลัง SK'!$E$4:$R$84,14,FALSE))</f>
        <v>5956547.3700000001</v>
      </c>
      <c r="T19" s="5">
        <v>122882.88</v>
      </c>
      <c r="U19" s="5">
        <v>0</v>
      </c>
      <c r="V19" s="5">
        <f t="shared" si="2"/>
        <v>31473277.32</v>
      </c>
      <c r="W19" s="5">
        <v>22164360.629999999</v>
      </c>
      <c r="X19" s="5">
        <f t="shared" si="3"/>
        <v>9308916.6899999995</v>
      </c>
      <c r="Y19" s="8">
        <v>4682025.21</v>
      </c>
      <c r="Z19" s="9">
        <f t="shared" si="4"/>
        <v>13990941.9</v>
      </c>
      <c r="AA19" s="5">
        <f>VLOOKUP($E19,'[1]2.จัดสรรหลัง SK'!$E$4:$Z$84,22,FALSE)</f>
        <v>13990941.9</v>
      </c>
      <c r="AB19" s="5">
        <f t="shared" si="5"/>
        <v>0</v>
      </c>
      <c r="AC19" s="1" t="str">
        <f t="shared" si="6"/>
        <v>ผ่าน</v>
      </c>
      <c r="AD19" s="8">
        <v>3845499.0523053012</v>
      </c>
      <c r="AE19" s="9">
        <f t="shared" si="7"/>
        <v>17836440.949999999</v>
      </c>
      <c r="AF19" s="8"/>
      <c r="AG19" s="8">
        <v>1071200.7137451377</v>
      </c>
      <c r="AH19" s="9">
        <f t="shared" si="8"/>
        <v>1071200.71</v>
      </c>
      <c r="AI19" s="9">
        <f t="shared" si="9"/>
        <v>12919741.189999999</v>
      </c>
      <c r="AJ19" s="9">
        <f t="shared" si="10"/>
        <v>16765240.24</v>
      </c>
    </row>
    <row r="20" spans="1:36" s="10" customFormat="1" ht="14.25" customHeight="1" outlineLevel="2" x14ac:dyDescent="0.2">
      <c r="A20" s="1">
        <v>234</v>
      </c>
      <c r="B20" s="2" t="s">
        <v>0</v>
      </c>
      <c r="C20" s="2" t="s">
        <v>1</v>
      </c>
      <c r="D20" s="2" t="s">
        <v>2</v>
      </c>
      <c r="E20" s="2" t="s">
        <v>33</v>
      </c>
      <c r="F20" s="2" t="s">
        <v>34</v>
      </c>
      <c r="G20" s="3">
        <v>1.4</v>
      </c>
      <c r="H20" s="4"/>
      <c r="I20" s="5">
        <f t="shared" si="0"/>
        <v>1.4</v>
      </c>
      <c r="J20" s="6">
        <v>5704</v>
      </c>
      <c r="K20" s="5">
        <v>1711.7735624123422</v>
      </c>
      <c r="L20" s="5">
        <v>304.0789586255259</v>
      </c>
      <c r="M20" s="7">
        <v>446.50050000000005</v>
      </c>
      <c r="N20" s="7">
        <v>11.994899999999999</v>
      </c>
      <c r="O20" s="7">
        <v>0</v>
      </c>
      <c r="P20" s="5">
        <f t="shared" ca="1" si="1"/>
        <v>6854.0700244370046</v>
      </c>
      <c r="Q20" s="5">
        <v>9763956.4000000004</v>
      </c>
      <c r="R20" s="5">
        <v>1734466.38</v>
      </c>
      <c r="S20" s="5">
        <f>IF($H$90&lt;&gt;0,ROUND(ROUND(M20*I20,4)*P20,2),VLOOKUP($E20,'[1]2.จัดสรรหลัง SK'!$E$4:$R$84,14,FALSE))</f>
        <v>4284483.97</v>
      </c>
      <c r="T20" s="5">
        <v>115151.03999999999</v>
      </c>
      <c r="U20" s="5">
        <v>0</v>
      </c>
      <c r="V20" s="5">
        <f t="shared" si="2"/>
        <v>15898057.789999999</v>
      </c>
      <c r="W20" s="5">
        <v>17380698.039999999</v>
      </c>
      <c r="X20" s="5">
        <f t="shared" si="3"/>
        <v>-1482640.25</v>
      </c>
      <c r="Y20" s="8">
        <v>16124477.960000001</v>
      </c>
      <c r="Z20" s="9">
        <f t="shared" si="4"/>
        <v>14641837.710000001</v>
      </c>
      <c r="AA20" s="5">
        <f>VLOOKUP($E20,'[1]2.จัดสรรหลัง SK'!$E$4:$Z$84,22,FALSE)</f>
        <v>14641837.710000001</v>
      </c>
      <c r="AB20" s="5">
        <f t="shared" si="5"/>
        <v>0</v>
      </c>
      <c r="AC20" s="1" t="str">
        <f t="shared" si="6"/>
        <v>ผ่าน</v>
      </c>
      <c r="AD20" s="8">
        <v>571630.14367668203</v>
      </c>
      <c r="AE20" s="9">
        <f t="shared" si="7"/>
        <v>15213467.85</v>
      </c>
      <c r="AF20" s="8"/>
      <c r="AG20" s="8">
        <v>575920.74850873568</v>
      </c>
      <c r="AH20" s="9">
        <f t="shared" si="8"/>
        <v>575920.75</v>
      </c>
      <c r="AI20" s="9">
        <f t="shared" si="9"/>
        <v>14065916.960000001</v>
      </c>
      <c r="AJ20" s="9">
        <f t="shared" si="10"/>
        <v>14637547.1</v>
      </c>
    </row>
    <row r="21" spans="1:36" s="10" customFormat="1" ht="14.25" customHeight="1" outlineLevel="1" x14ac:dyDescent="0.2">
      <c r="A21" s="11"/>
      <c r="B21" s="12"/>
      <c r="C21" s="2"/>
      <c r="D21" s="13" t="s">
        <v>35</v>
      </c>
      <c r="E21" s="12"/>
      <c r="F21" s="12"/>
      <c r="G21" s="14"/>
      <c r="H21" s="15"/>
      <c r="I21" s="15"/>
      <c r="J21" s="16">
        <f>SUBTOTAL(9,J5:J20)</f>
        <v>511246</v>
      </c>
      <c r="K21" s="15"/>
      <c r="L21" s="15"/>
      <c r="M21" s="17">
        <f>SUBTOTAL(9,M5:M20)</f>
        <v>59152.412287679981</v>
      </c>
      <c r="N21" s="17">
        <f>SUBTOTAL(9,N5:N20)</f>
        <v>4115.4878999999992</v>
      </c>
      <c r="O21" s="17">
        <f>SUBTOTAL(9,O5:O20)</f>
        <v>2479.3639999999996</v>
      </c>
      <c r="P21" s="15"/>
      <c r="Q21" s="15">
        <f t="shared" ref="Q21:AB21" si="11">SUBTOTAL(9,Q5:Q20)</f>
        <v>665668247.81000018</v>
      </c>
      <c r="R21" s="15">
        <f t="shared" si="11"/>
        <v>118249114.31</v>
      </c>
      <c r="S21" s="15">
        <f t="shared" si="11"/>
        <v>468766898.16000009</v>
      </c>
      <c r="T21" s="15">
        <f t="shared" si="11"/>
        <v>39508683.839999996</v>
      </c>
      <c r="U21" s="15">
        <f t="shared" si="11"/>
        <v>22314276</v>
      </c>
      <c r="V21" s="15">
        <f t="shared" si="11"/>
        <v>1314507220.1199999</v>
      </c>
      <c r="W21" s="15">
        <f t="shared" si="11"/>
        <v>754701660.36000001</v>
      </c>
      <c r="X21" s="15">
        <f t="shared" si="11"/>
        <v>559805559.76000011</v>
      </c>
      <c r="Y21" s="15">
        <f t="shared" si="11"/>
        <v>70631131.789999992</v>
      </c>
      <c r="Z21" s="18">
        <f t="shared" si="11"/>
        <v>630436691.55000007</v>
      </c>
      <c r="AA21" s="15">
        <f t="shared" si="11"/>
        <v>623840408.08000004</v>
      </c>
      <c r="AB21" s="15">
        <f t="shared" si="11"/>
        <v>6596283.4700000007</v>
      </c>
      <c r="AC21" s="11"/>
      <c r="AD21" s="18">
        <f t="shared" ref="AD21:AJ21" si="12">SUBTOTAL(9,AD5:AD20)</f>
        <v>50067983.543843664</v>
      </c>
      <c r="AE21" s="18">
        <f t="shared" si="12"/>
        <v>680504675.07999992</v>
      </c>
      <c r="AF21" s="18">
        <f t="shared" si="12"/>
        <v>0</v>
      </c>
      <c r="AG21" s="18">
        <f t="shared" si="12"/>
        <v>34000000.000000007</v>
      </c>
      <c r="AH21" s="18">
        <f t="shared" si="12"/>
        <v>34000000</v>
      </c>
      <c r="AI21" s="18">
        <f t="shared" si="12"/>
        <v>596436691.55000007</v>
      </c>
      <c r="AJ21" s="18">
        <f t="shared" si="12"/>
        <v>646504675.07999992</v>
      </c>
    </row>
  </sheetData>
  <mergeCells count="1">
    <mergeCell ref="G3:I3"/>
  </mergeCells>
  <conditionalFormatting sqref="AC5:AC21">
    <cfRule type="containsText" dxfId="3" priority="1" operator="containsText" text="ไม่ผ่าน">
      <formula>NOT(ISERROR(SEARCH("ไม่ผ่าน",AC5)))</formula>
    </cfRule>
    <cfRule type="containsText" dxfId="2" priority="2" operator="containsText" text="ผ่าน">
      <formula>NOT(ISERROR(SEARCH("ผ่าน",AC5)))</formula>
    </cfRule>
    <cfRule type="containsText" dxfId="1" priority="3" operator="containsText" text="ไม่ผ่าน">
      <formula>NOT(ISERROR(SEARCH("ไม่ผ่าน",AC5)))</formula>
    </cfRule>
    <cfRule type="containsText" dxfId="0" priority="4" operator="containsText" text="ผ่าน">
      <formula>NOT(ISERROR(SEARCH("ผ่าน",AC5)))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9" sqref="A9"/>
    </sheetView>
  </sheetViews>
  <sheetFormatPr defaultRowHeight="14.25" x14ac:dyDescent="0.2"/>
  <cols>
    <col min="1" max="1" width="18.75" bestFit="1" customWidth="1"/>
    <col min="3" max="3" width="23.5" bestFit="1" customWidth="1"/>
    <col min="4" max="4" width="16.875" style="42" bestFit="1" customWidth="1"/>
    <col min="5" max="7" width="15.625" bestFit="1" customWidth="1"/>
    <col min="8" max="8" width="19.125" bestFit="1" customWidth="1"/>
  </cols>
  <sheetData>
    <row r="1" spans="1:8" x14ac:dyDescent="0.2">
      <c r="A1" s="94" t="s">
        <v>112</v>
      </c>
      <c r="B1" s="94"/>
      <c r="C1" s="94"/>
      <c r="D1" s="94"/>
      <c r="E1" s="94"/>
      <c r="F1" s="94"/>
      <c r="G1" s="94"/>
      <c r="H1" s="94"/>
    </row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x14ac:dyDescent="0.2">
      <c r="D3" s="95" t="s">
        <v>100</v>
      </c>
      <c r="E3" s="95"/>
      <c r="F3" s="96" t="s">
        <v>111</v>
      </c>
      <c r="G3" s="97"/>
      <c r="H3" s="47" t="s">
        <v>110</v>
      </c>
    </row>
    <row r="4" spans="1:8" x14ac:dyDescent="0.2">
      <c r="A4" s="20"/>
      <c r="B4" s="20"/>
      <c r="C4" s="20"/>
      <c r="D4" s="43" t="s">
        <v>101</v>
      </c>
      <c r="E4" s="43" t="s">
        <v>102</v>
      </c>
      <c r="F4" s="43" t="s">
        <v>103</v>
      </c>
      <c r="G4" s="43" t="s">
        <v>104</v>
      </c>
      <c r="H4" s="43" t="s">
        <v>105</v>
      </c>
    </row>
    <row r="5" spans="1:8" ht="38.25" x14ac:dyDescent="0.2">
      <c r="A5" s="30" t="s">
        <v>67</v>
      </c>
      <c r="B5" s="30" t="s">
        <v>68</v>
      </c>
      <c r="C5" s="30" t="s">
        <v>69</v>
      </c>
      <c r="D5" s="44" t="s">
        <v>106</v>
      </c>
      <c r="E5" s="35" t="s">
        <v>107</v>
      </c>
      <c r="F5" s="35" t="s">
        <v>108</v>
      </c>
      <c r="G5" s="35" t="s">
        <v>109</v>
      </c>
      <c r="H5" s="49" t="s">
        <v>110</v>
      </c>
    </row>
    <row r="6" spans="1:8" x14ac:dyDescent="0.2">
      <c r="A6" s="2" t="s">
        <v>2</v>
      </c>
      <c r="B6" s="2" t="s">
        <v>3</v>
      </c>
      <c r="C6" s="2" t="s">
        <v>4</v>
      </c>
      <c r="D6" s="45">
        <v>19918158.23</v>
      </c>
      <c r="E6" s="45">
        <v>3593527.3</v>
      </c>
      <c r="F6" s="45">
        <v>2481895.25</v>
      </c>
      <c r="G6" s="45">
        <v>4389720.57</v>
      </c>
      <c r="H6" s="48">
        <f>+D6+E6+F6+G6</f>
        <v>30383301.350000001</v>
      </c>
    </row>
    <row r="7" spans="1:8" x14ac:dyDescent="0.2">
      <c r="A7" s="2" t="s">
        <v>2</v>
      </c>
      <c r="B7" s="2" t="s">
        <v>5</v>
      </c>
      <c r="C7" s="2" t="s">
        <v>6</v>
      </c>
      <c r="D7" s="45">
        <v>12374935.84</v>
      </c>
      <c r="E7" s="45">
        <v>2271948.5699999998</v>
      </c>
      <c r="F7" s="45">
        <v>11163067.68</v>
      </c>
      <c r="G7" s="45">
        <v>1173195.19</v>
      </c>
      <c r="H7" s="48">
        <f t="shared" ref="H7:H21" si="0">+D7+E7+F7+G7</f>
        <v>26983147.280000001</v>
      </c>
    </row>
    <row r="8" spans="1:8" x14ac:dyDescent="0.2">
      <c r="A8" s="2" t="s">
        <v>2</v>
      </c>
      <c r="B8" s="2" t="s">
        <v>7</v>
      </c>
      <c r="C8" s="2" t="s">
        <v>8</v>
      </c>
      <c r="D8" s="45">
        <v>7911083.3399999999</v>
      </c>
      <c r="E8" s="45">
        <v>1581937.05</v>
      </c>
      <c r="F8" s="45">
        <v>3057803.04</v>
      </c>
      <c r="G8" s="45">
        <v>2037416.81</v>
      </c>
      <c r="H8" s="48">
        <f t="shared" si="0"/>
        <v>14588240.24</v>
      </c>
    </row>
    <row r="9" spans="1:8" x14ac:dyDescent="0.2">
      <c r="A9" s="2" t="s">
        <v>2</v>
      </c>
      <c r="B9" s="2" t="s">
        <v>9</v>
      </c>
      <c r="C9" s="2" t="s">
        <v>10</v>
      </c>
      <c r="D9" s="45">
        <v>6456067.2599999998</v>
      </c>
      <c r="E9" s="45">
        <v>1465439.9</v>
      </c>
      <c r="F9" s="45">
        <v>3924059.67</v>
      </c>
      <c r="G9" s="45">
        <v>1296419.3899999999</v>
      </c>
      <c r="H9" s="48">
        <f t="shared" si="0"/>
        <v>13141986.220000001</v>
      </c>
    </row>
    <row r="10" spans="1:8" x14ac:dyDescent="0.2">
      <c r="A10" s="2" t="s">
        <v>2</v>
      </c>
      <c r="B10" s="2" t="s">
        <v>11</v>
      </c>
      <c r="C10" s="2" t="s">
        <v>12</v>
      </c>
      <c r="D10" s="45">
        <v>7636952.4199999999</v>
      </c>
      <c r="E10" s="45">
        <v>1539469.82</v>
      </c>
      <c r="F10" s="45">
        <v>1919401.3</v>
      </c>
      <c r="G10" s="45">
        <v>3046342.07</v>
      </c>
      <c r="H10" s="48">
        <f t="shared" si="0"/>
        <v>14142165.610000001</v>
      </c>
    </row>
    <row r="11" spans="1:8" x14ac:dyDescent="0.2">
      <c r="A11" s="2" t="s">
        <v>2</v>
      </c>
      <c r="B11" s="2" t="s">
        <v>13</v>
      </c>
      <c r="C11" s="2" t="s">
        <v>14</v>
      </c>
      <c r="D11" s="45">
        <v>5213197.2699999996</v>
      </c>
      <c r="E11" s="45">
        <v>1151996.96</v>
      </c>
      <c r="F11" s="45">
        <v>2521787.59</v>
      </c>
      <c r="G11" s="45">
        <v>1899757.04</v>
      </c>
      <c r="H11" s="48">
        <f t="shared" si="0"/>
        <v>10786738.859999999</v>
      </c>
    </row>
    <row r="12" spans="1:8" x14ac:dyDescent="0.2">
      <c r="A12" s="2" t="s">
        <v>2</v>
      </c>
      <c r="B12" s="2" t="s">
        <v>15</v>
      </c>
      <c r="C12" s="2" t="s">
        <v>16</v>
      </c>
      <c r="D12" s="45">
        <v>13538068.15</v>
      </c>
      <c r="E12" s="45">
        <v>2750882.27</v>
      </c>
      <c r="F12" s="45">
        <v>4568057.8899999997</v>
      </c>
      <c r="G12" s="45">
        <v>4376241.5599999996</v>
      </c>
      <c r="H12" s="48">
        <f t="shared" si="0"/>
        <v>25233249.869999997</v>
      </c>
    </row>
    <row r="13" spans="1:8" x14ac:dyDescent="0.2">
      <c r="A13" s="2" t="s">
        <v>2</v>
      </c>
      <c r="B13" s="2" t="s">
        <v>17</v>
      </c>
      <c r="C13" s="2" t="s">
        <v>18</v>
      </c>
      <c r="D13" s="45">
        <v>8348875.5999999996</v>
      </c>
      <c r="E13" s="45">
        <v>1748683.47</v>
      </c>
      <c r="F13" s="45">
        <v>2742303.2</v>
      </c>
      <c r="G13" s="45">
        <v>2196034.2599999998</v>
      </c>
      <c r="H13" s="48">
        <f t="shared" si="0"/>
        <v>15035896.529999999</v>
      </c>
    </row>
    <row r="14" spans="1:8" x14ac:dyDescent="0.2">
      <c r="A14" s="2" t="s">
        <v>2</v>
      </c>
      <c r="B14" s="2" t="s">
        <v>19</v>
      </c>
      <c r="C14" s="2" t="s">
        <v>20</v>
      </c>
      <c r="D14" s="45">
        <v>8617111.5399999991</v>
      </c>
      <c r="E14" s="45">
        <v>1746217.17</v>
      </c>
      <c r="F14" s="45">
        <v>2336426.4700000002</v>
      </c>
      <c r="G14" s="45">
        <v>1452254.08</v>
      </c>
      <c r="H14" s="48">
        <f t="shared" si="0"/>
        <v>14152009.26</v>
      </c>
    </row>
    <row r="15" spans="1:8" x14ac:dyDescent="0.2">
      <c r="A15" s="2" t="s">
        <v>2</v>
      </c>
      <c r="B15" s="2" t="s">
        <v>21</v>
      </c>
      <c r="C15" s="2" t="s">
        <v>22</v>
      </c>
      <c r="D15" s="45">
        <v>7435110.1799999997</v>
      </c>
      <c r="E15" s="45">
        <v>1506132.21</v>
      </c>
      <c r="F15" s="45">
        <v>1995746.38</v>
      </c>
      <c r="G15" s="45">
        <v>4077363.82</v>
      </c>
      <c r="H15" s="48">
        <f t="shared" si="0"/>
        <v>15014352.59</v>
      </c>
    </row>
    <row r="16" spans="1:8" x14ac:dyDescent="0.2">
      <c r="A16" s="2" t="s">
        <v>2</v>
      </c>
      <c r="B16" s="2" t="s">
        <v>23</v>
      </c>
      <c r="C16" s="2" t="s">
        <v>24</v>
      </c>
      <c r="D16" s="45">
        <v>8171276.21</v>
      </c>
      <c r="E16" s="45">
        <v>1616097.91</v>
      </c>
      <c r="F16" s="45">
        <v>1508270.53</v>
      </c>
      <c r="G16" s="45">
        <v>7542172.0800000001</v>
      </c>
      <c r="H16" s="48">
        <f t="shared" si="0"/>
        <v>18837816.729999997</v>
      </c>
    </row>
    <row r="17" spans="1:8" x14ac:dyDescent="0.2">
      <c r="A17" s="2" t="s">
        <v>2</v>
      </c>
      <c r="B17" s="2" t="s">
        <v>25</v>
      </c>
      <c r="C17" s="2" t="s">
        <v>26</v>
      </c>
      <c r="D17" s="45">
        <v>14685659.83</v>
      </c>
      <c r="E17" s="45">
        <v>2929331.34</v>
      </c>
      <c r="F17" s="45">
        <v>3474791.68</v>
      </c>
      <c r="G17" s="45">
        <v>9650233.2400000002</v>
      </c>
      <c r="H17" s="48">
        <f t="shared" si="0"/>
        <v>30740016.090000004</v>
      </c>
    </row>
    <row r="18" spans="1:8" x14ac:dyDescent="0.2">
      <c r="A18" s="2" t="s">
        <v>2</v>
      </c>
      <c r="B18" s="2" t="s">
        <v>27</v>
      </c>
      <c r="C18" s="2" t="s">
        <v>28</v>
      </c>
      <c r="D18" s="45">
        <v>4939009.16</v>
      </c>
      <c r="E18" s="45">
        <v>977694.64</v>
      </c>
      <c r="F18" s="45">
        <v>1023098.16</v>
      </c>
      <c r="G18" s="45">
        <v>813957.97</v>
      </c>
      <c r="H18" s="48">
        <f t="shared" si="0"/>
        <v>7753759.9299999997</v>
      </c>
    </row>
    <row r="19" spans="1:8" x14ac:dyDescent="0.2">
      <c r="A19" s="2" t="s">
        <v>2</v>
      </c>
      <c r="B19" s="2" t="s">
        <v>29</v>
      </c>
      <c r="C19" s="2" t="s">
        <v>30</v>
      </c>
      <c r="D19" s="45">
        <v>9006090.4900000002</v>
      </c>
      <c r="E19" s="45">
        <v>1873719.08</v>
      </c>
      <c r="F19" s="45">
        <v>2934145.5</v>
      </c>
      <c r="G19" s="45">
        <v>2041764.88</v>
      </c>
      <c r="H19" s="48">
        <f t="shared" si="0"/>
        <v>15855719.949999999</v>
      </c>
    </row>
    <row r="20" spans="1:8" x14ac:dyDescent="0.2">
      <c r="A20" s="2" t="s">
        <v>2</v>
      </c>
      <c r="B20" s="2" t="s">
        <v>31</v>
      </c>
      <c r="C20" s="2" t="s">
        <v>32</v>
      </c>
      <c r="D20" s="45">
        <v>4284448.05</v>
      </c>
      <c r="E20" s="45">
        <v>858997.95</v>
      </c>
      <c r="F20" s="45">
        <v>3845499.05</v>
      </c>
      <c r="G20" s="45">
        <v>927790.34</v>
      </c>
      <c r="H20" s="48">
        <f t="shared" si="0"/>
        <v>9916735.3900000006</v>
      </c>
    </row>
    <row r="21" spans="1:8" x14ac:dyDescent="0.2">
      <c r="A21" s="2" t="s">
        <v>2</v>
      </c>
      <c r="B21" s="2" t="s">
        <v>33</v>
      </c>
      <c r="C21" s="2" t="s">
        <v>34</v>
      </c>
      <c r="D21" s="45">
        <v>4241504.22</v>
      </c>
      <c r="E21" s="45">
        <v>814340.23</v>
      </c>
      <c r="F21" s="45">
        <v>571630.14</v>
      </c>
      <c r="G21" s="45">
        <v>346019.1</v>
      </c>
      <c r="H21" s="48">
        <f t="shared" si="0"/>
        <v>5973493.6899999985</v>
      </c>
    </row>
    <row r="22" spans="1:8" x14ac:dyDescent="0.2">
      <c r="A22" s="13" t="s">
        <v>35</v>
      </c>
      <c r="B22" s="12"/>
      <c r="C22" s="12"/>
      <c r="D22" s="48">
        <f>SUM(D6:D21)</f>
        <v>142777547.79000002</v>
      </c>
      <c r="E22" s="48">
        <f t="shared" ref="E22:H22" si="1">SUM(E6:E21)</f>
        <v>28426415.869999997</v>
      </c>
      <c r="F22" s="48">
        <f t="shared" si="1"/>
        <v>50067983.530000001</v>
      </c>
      <c r="G22" s="48">
        <f t="shared" si="1"/>
        <v>47266682.400000006</v>
      </c>
      <c r="H22" s="48">
        <f t="shared" si="1"/>
        <v>268538629.58999997</v>
      </c>
    </row>
  </sheetData>
  <mergeCells count="3">
    <mergeCell ref="A1:H1"/>
    <mergeCell ref="D3:E3"/>
    <mergeCell ref="F3:G3"/>
  </mergeCells>
  <pageMargins left="0.23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workbookViewId="0">
      <selection activeCell="F82" sqref="F82:F83"/>
    </sheetView>
  </sheetViews>
  <sheetFormatPr defaultRowHeight="14.25" x14ac:dyDescent="0.2"/>
  <cols>
    <col min="1" max="1" width="4.5" bestFit="1" customWidth="1"/>
    <col min="2" max="2" width="3.375" bestFit="1" customWidth="1"/>
    <col min="3" max="3" width="8" hidden="1" customWidth="1"/>
    <col min="4" max="4" width="12.5" bestFit="1" customWidth="1"/>
    <col min="5" max="5" width="5.25" bestFit="1" customWidth="1"/>
    <col min="6" max="6" width="31.75" customWidth="1"/>
    <col min="7" max="7" width="8.5" hidden="1" customWidth="1"/>
    <col min="8" max="10" width="14.75" bestFit="1" customWidth="1"/>
    <col min="11" max="11" width="14.75" customWidth="1"/>
    <col min="12" max="12" width="14" bestFit="1" customWidth="1"/>
    <col min="13" max="13" width="14.75" bestFit="1" customWidth="1"/>
    <col min="14" max="15" width="14" bestFit="1" customWidth="1"/>
    <col min="16" max="16" width="14" customWidth="1"/>
    <col min="17" max="17" width="14" bestFit="1" customWidth="1"/>
    <col min="18" max="22" width="14.75" bestFit="1" customWidth="1"/>
    <col min="23" max="23" width="14" bestFit="1" customWidth="1"/>
    <col min="24" max="24" width="14" customWidth="1"/>
    <col min="25" max="25" width="14" bestFit="1" customWidth="1"/>
    <col min="26" max="26" width="11.75" bestFit="1" customWidth="1"/>
  </cols>
  <sheetData>
    <row r="1" spans="1:26" ht="19.5" x14ac:dyDescent="0.2">
      <c r="A1" s="50"/>
      <c r="B1" s="50"/>
      <c r="C1" s="50"/>
      <c r="D1" s="50"/>
      <c r="E1" s="50"/>
      <c r="F1" s="50"/>
      <c r="G1" s="51"/>
      <c r="H1" s="98" t="s">
        <v>113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  <c r="V1" s="52" t="s">
        <v>114</v>
      </c>
      <c r="W1" s="101" t="s">
        <v>115</v>
      </c>
      <c r="X1" s="102"/>
      <c r="Y1" s="103"/>
    </row>
    <row r="2" spans="1:26" x14ac:dyDescent="0.2">
      <c r="A2" s="53"/>
      <c r="B2" s="53"/>
      <c r="C2" s="53"/>
      <c r="D2" s="53"/>
      <c r="E2" s="53"/>
      <c r="F2" s="53"/>
      <c r="G2" s="54"/>
      <c r="H2" s="55" t="s">
        <v>37</v>
      </c>
      <c r="I2" s="56" t="s">
        <v>38</v>
      </c>
      <c r="J2" s="56" t="s">
        <v>116</v>
      </c>
      <c r="K2" s="56"/>
      <c r="L2" s="56" t="s">
        <v>40</v>
      </c>
      <c r="M2" s="57" t="s">
        <v>117</v>
      </c>
      <c r="N2" s="55" t="s">
        <v>42</v>
      </c>
      <c r="O2" s="56" t="s">
        <v>43</v>
      </c>
      <c r="P2" s="84"/>
      <c r="Q2" s="57" t="s">
        <v>118</v>
      </c>
      <c r="R2" s="55" t="s">
        <v>119</v>
      </c>
      <c r="S2" s="56" t="s">
        <v>120</v>
      </c>
      <c r="T2" s="57" t="s">
        <v>121</v>
      </c>
      <c r="U2" s="58" t="s">
        <v>122</v>
      </c>
      <c r="V2" s="59" t="s">
        <v>123</v>
      </c>
      <c r="W2" s="55" t="s">
        <v>50</v>
      </c>
      <c r="X2" s="87"/>
      <c r="Y2" s="56" t="s">
        <v>124</v>
      </c>
    </row>
    <row r="3" spans="1:26" ht="51.75" thickBot="1" x14ac:dyDescent="0.25">
      <c r="A3" s="60" t="s">
        <v>64</v>
      </c>
      <c r="B3" s="60" t="s">
        <v>65</v>
      </c>
      <c r="C3" s="60" t="s">
        <v>125</v>
      </c>
      <c r="D3" s="60" t="s">
        <v>67</v>
      </c>
      <c r="E3" s="60" t="s">
        <v>126</v>
      </c>
      <c r="F3" s="60" t="s">
        <v>127</v>
      </c>
      <c r="G3" s="61" t="s">
        <v>128</v>
      </c>
      <c r="H3" s="62" t="s">
        <v>129</v>
      </c>
      <c r="I3" s="63" t="s">
        <v>130</v>
      </c>
      <c r="J3" s="63" t="s">
        <v>131</v>
      </c>
      <c r="K3" s="81" t="s">
        <v>274</v>
      </c>
      <c r="L3" s="63" t="s">
        <v>132</v>
      </c>
      <c r="M3" s="64" t="s">
        <v>133</v>
      </c>
      <c r="N3" s="62" t="s">
        <v>134</v>
      </c>
      <c r="O3" s="63" t="s">
        <v>135</v>
      </c>
      <c r="P3" s="81" t="s">
        <v>273</v>
      </c>
      <c r="Q3" s="64" t="s">
        <v>136</v>
      </c>
      <c r="R3" s="62" t="s">
        <v>137</v>
      </c>
      <c r="S3" s="63" t="s">
        <v>138</v>
      </c>
      <c r="T3" s="64" t="s">
        <v>139</v>
      </c>
      <c r="U3" s="65" t="s">
        <v>140</v>
      </c>
      <c r="V3" s="66" t="s">
        <v>141</v>
      </c>
      <c r="W3" s="67" t="s">
        <v>142</v>
      </c>
      <c r="X3" s="81" t="s">
        <v>275</v>
      </c>
      <c r="Y3" s="68" t="s">
        <v>143</v>
      </c>
      <c r="Z3" s="81" t="s">
        <v>276</v>
      </c>
    </row>
    <row r="4" spans="1:26" hidden="1" x14ac:dyDescent="0.2">
      <c r="A4" s="69">
        <v>202</v>
      </c>
      <c r="B4" s="69" t="s">
        <v>0</v>
      </c>
      <c r="C4" s="70" t="s">
        <v>144</v>
      </c>
      <c r="D4" s="70" t="s">
        <v>145</v>
      </c>
      <c r="E4" s="70" t="s">
        <v>146</v>
      </c>
      <c r="F4" s="70" t="s">
        <v>147</v>
      </c>
      <c r="G4" s="71" t="s">
        <v>148</v>
      </c>
      <c r="H4" s="72">
        <v>185999546.97</v>
      </c>
      <c r="I4" s="73">
        <v>108017447.81999999</v>
      </c>
      <c r="J4" s="73">
        <v>77982099.150000006</v>
      </c>
      <c r="K4" s="82"/>
      <c r="L4" s="74">
        <v>0</v>
      </c>
      <c r="M4" s="75">
        <v>77982099.150000006</v>
      </c>
      <c r="N4" s="72">
        <v>34140082.840000004</v>
      </c>
      <c r="O4" s="73">
        <v>19813359.460000001</v>
      </c>
      <c r="P4" s="85"/>
      <c r="Q4" s="76">
        <v>14326723.380000001</v>
      </c>
      <c r="R4" s="72">
        <v>296526905.12</v>
      </c>
      <c r="S4" s="73">
        <v>149279115.28999999</v>
      </c>
      <c r="T4" s="76">
        <v>147247789.83000001</v>
      </c>
      <c r="U4" s="77">
        <v>239556612.36000001</v>
      </c>
      <c r="V4" s="72">
        <v>239556612.36000001</v>
      </c>
      <c r="W4" s="78">
        <v>2590022.88</v>
      </c>
      <c r="X4" s="88"/>
      <c r="Y4" s="74">
        <v>13718970.949999999</v>
      </c>
    </row>
    <row r="5" spans="1:26" hidden="1" x14ac:dyDescent="0.2">
      <c r="A5" s="69">
        <v>203</v>
      </c>
      <c r="B5" s="69" t="s">
        <v>0</v>
      </c>
      <c r="C5" s="70" t="s">
        <v>144</v>
      </c>
      <c r="D5" s="70" t="s">
        <v>145</v>
      </c>
      <c r="E5" s="70" t="s">
        <v>149</v>
      </c>
      <c r="F5" s="70" t="s">
        <v>150</v>
      </c>
      <c r="G5" s="71" t="s">
        <v>148</v>
      </c>
      <c r="H5" s="72">
        <v>57350359.149999999</v>
      </c>
      <c r="I5" s="73">
        <v>29149449.100000001</v>
      </c>
      <c r="J5" s="73">
        <v>28200910.050000001</v>
      </c>
      <c r="K5" s="82"/>
      <c r="L5" s="74">
        <v>0</v>
      </c>
      <c r="M5" s="75">
        <v>28200910.050000001</v>
      </c>
      <c r="N5" s="72">
        <v>10532048.470000001</v>
      </c>
      <c r="O5" s="73">
        <v>5351640.08</v>
      </c>
      <c r="P5" s="85"/>
      <c r="Q5" s="76">
        <v>5180408.3899999997</v>
      </c>
      <c r="R5" s="72">
        <v>16625945.029999999</v>
      </c>
      <c r="S5" s="73">
        <v>7972244.7800000003</v>
      </c>
      <c r="T5" s="76">
        <v>8653700.25</v>
      </c>
      <c r="U5" s="77">
        <v>42035018.689999998</v>
      </c>
      <c r="V5" s="72">
        <v>40443533.469999999</v>
      </c>
      <c r="W5" s="78">
        <v>358560.29</v>
      </c>
      <c r="X5" s="88"/>
      <c r="Y5" s="74">
        <v>6072465.7599999998</v>
      </c>
    </row>
    <row r="6" spans="1:26" hidden="1" x14ac:dyDescent="0.2">
      <c r="A6" s="69">
        <v>204</v>
      </c>
      <c r="B6" s="69" t="s">
        <v>0</v>
      </c>
      <c r="C6" s="70" t="s">
        <v>144</v>
      </c>
      <c r="D6" s="70" t="s">
        <v>145</v>
      </c>
      <c r="E6" s="70" t="s">
        <v>151</v>
      </c>
      <c r="F6" s="70" t="s">
        <v>152</v>
      </c>
      <c r="G6" s="71" t="s">
        <v>148</v>
      </c>
      <c r="H6" s="72">
        <v>76899910.980000004</v>
      </c>
      <c r="I6" s="73">
        <v>32510177.649999999</v>
      </c>
      <c r="J6" s="73">
        <v>44389733.329999998</v>
      </c>
      <c r="K6" s="82"/>
      <c r="L6" s="74">
        <v>0</v>
      </c>
      <c r="M6" s="75">
        <v>44389733.329999998</v>
      </c>
      <c r="N6" s="72">
        <v>14122206.060000001</v>
      </c>
      <c r="O6" s="73">
        <v>5968433.8300000001</v>
      </c>
      <c r="P6" s="85"/>
      <c r="Q6" s="76">
        <v>8153772.2300000004</v>
      </c>
      <c r="R6" s="72">
        <v>29186386.329999998</v>
      </c>
      <c r="S6" s="73">
        <v>10928953.34</v>
      </c>
      <c r="T6" s="76">
        <v>18257432.989999998</v>
      </c>
      <c r="U6" s="77">
        <v>70800938.549999997</v>
      </c>
      <c r="V6" s="72">
        <v>60425016.289999999</v>
      </c>
      <c r="W6" s="78">
        <v>559883.56999999995</v>
      </c>
      <c r="X6" s="88"/>
      <c r="Y6" s="74">
        <v>10582145.360000001</v>
      </c>
    </row>
    <row r="7" spans="1:26" hidden="1" x14ac:dyDescent="0.2">
      <c r="A7" s="69">
        <v>205</v>
      </c>
      <c r="B7" s="69" t="s">
        <v>0</v>
      </c>
      <c r="C7" s="70" t="s">
        <v>144</v>
      </c>
      <c r="D7" s="70" t="s">
        <v>145</v>
      </c>
      <c r="E7" s="70" t="s">
        <v>153</v>
      </c>
      <c r="F7" s="70" t="s">
        <v>154</v>
      </c>
      <c r="G7" s="71" t="s">
        <v>148</v>
      </c>
      <c r="H7" s="72">
        <v>77071265.890000001</v>
      </c>
      <c r="I7" s="73">
        <v>33816706.25</v>
      </c>
      <c r="J7" s="73">
        <v>43254559.640000001</v>
      </c>
      <c r="K7" s="82"/>
      <c r="L7" s="74">
        <v>0</v>
      </c>
      <c r="M7" s="75">
        <v>43254559.640000001</v>
      </c>
      <c r="N7" s="72">
        <v>14152405.85</v>
      </c>
      <c r="O7" s="73">
        <v>6207850.6900000004</v>
      </c>
      <c r="P7" s="85"/>
      <c r="Q7" s="76">
        <v>7944555.1600000001</v>
      </c>
      <c r="R7" s="72">
        <v>20849211.850000001</v>
      </c>
      <c r="S7" s="73">
        <v>8702685.5</v>
      </c>
      <c r="T7" s="76">
        <v>12146526.35</v>
      </c>
      <c r="U7" s="77">
        <v>63345641.149999999</v>
      </c>
      <c r="V7" s="72">
        <v>63345641.149999999</v>
      </c>
      <c r="W7" s="78">
        <v>523610.7</v>
      </c>
      <c r="X7" s="88"/>
      <c r="Y7" s="74">
        <v>5065536.7299999995</v>
      </c>
    </row>
    <row r="8" spans="1:26" hidden="1" x14ac:dyDescent="0.2">
      <c r="A8" s="69">
        <v>206</v>
      </c>
      <c r="B8" s="69" t="s">
        <v>0</v>
      </c>
      <c r="C8" s="70" t="s">
        <v>144</v>
      </c>
      <c r="D8" s="70" t="s">
        <v>145</v>
      </c>
      <c r="E8" s="70" t="s">
        <v>155</v>
      </c>
      <c r="F8" s="70" t="s">
        <v>156</v>
      </c>
      <c r="G8" s="71" t="s">
        <v>148</v>
      </c>
      <c r="H8" s="72">
        <v>60526439.590000004</v>
      </c>
      <c r="I8" s="73">
        <v>26804212.129999999</v>
      </c>
      <c r="J8" s="73">
        <v>33722227.460000001</v>
      </c>
      <c r="K8" s="82"/>
      <c r="L8" s="74">
        <v>0</v>
      </c>
      <c r="M8" s="75">
        <v>33722227.460000001</v>
      </c>
      <c r="N8" s="72">
        <v>11115316.529999999</v>
      </c>
      <c r="O8" s="73">
        <v>4923548.34</v>
      </c>
      <c r="P8" s="85"/>
      <c r="Q8" s="76">
        <v>6191768.1900000004</v>
      </c>
      <c r="R8" s="72">
        <v>20985025.82</v>
      </c>
      <c r="S8" s="73">
        <v>8171334.7000000002</v>
      </c>
      <c r="T8" s="76">
        <v>12813691.119999999</v>
      </c>
      <c r="U8" s="77">
        <v>52727686.770000003</v>
      </c>
      <c r="V8" s="72">
        <v>46991971.590000004</v>
      </c>
      <c r="W8" s="78">
        <v>1892348.41</v>
      </c>
      <c r="X8" s="88"/>
      <c r="Y8" s="74">
        <v>6088785.0800000001</v>
      </c>
    </row>
    <row r="9" spans="1:26" hidden="1" x14ac:dyDescent="0.2">
      <c r="A9" s="69">
        <v>207</v>
      </c>
      <c r="B9" s="69" t="s">
        <v>0</v>
      </c>
      <c r="C9" s="70" t="s">
        <v>144</v>
      </c>
      <c r="D9" s="70" t="s">
        <v>145</v>
      </c>
      <c r="E9" s="70" t="s">
        <v>157</v>
      </c>
      <c r="F9" s="70" t="s">
        <v>158</v>
      </c>
      <c r="G9" s="71" t="s">
        <v>148</v>
      </c>
      <c r="H9" s="72">
        <v>66646973.600000001</v>
      </c>
      <c r="I9" s="73">
        <v>27937184.98</v>
      </c>
      <c r="J9" s="73">
        <v>38709788.619999997</v>
      </c>
      <c r="K9" s="82"/>
      <c r="L9" s="74">
        <v>0</v>
      </c>
      <c r="M9" s="75">
        <v>38709788.619999997</v>
      </c>
      <c r="N9" s="72">
        <v>12239315.789999999</v>
      </c>
      <c r="O9" s="73">
        <v>5129421.3099999996</v>
      </c>
      <c r="P9" s="85"/>
      <c r="Q9" s="76">
        <v>7109894.4800000004</v>
      </c>
      <c r="R9" s="72">
        <v>27444045.440000001</v>
      </c>
      <c r="S9" s="73">
        <v>11228914.529999999</v>
      </c>
      <c r="T9" s="76">
        <v>16215130.91</v>
      </c>
      <c r="U9" s="77">
        <v>62034814.009999998</v>
      </c>
      <c r="V9" s="72">
        <v>59133879</v>
      </c>
      <c r="W9" s="78">
        <v>480571.73</v>
      </c>
      <c r="X9" s="88"/>
      <c r="Y9" s="74">
        <v>3871541.22</v>
      </c>
    </row>
    <row r="10" spans="1:26" hidden="1" x14ac:dyDescent="0.2">
      <c r="A10" s="69">
        <v>208</v>
      </c>
      <c r="B10" s="69" t="s">
        <v>0</v>
      </c>
      <c r="C10" s="70" t="s">
        <v>144</v>
      </c>
      <c r="D10" s="70" t="s">
        <v>145</v>
      </c>
      <c r="E10" s="70" t="s">
        <v>159</v>
      </c>
      <c r="F10" s="70" t="s">
        <v>160</v>
      </c>
      <c r="G10" s="71" t="s">
        <v>148</v>
      </c>
      <c r="H10" s="72">
        <v>18947313.559999999</v>
      </c>
      <c r="I10" s="73">
        <v>7012870.5899999999</v>
      </c>
      <c r="J10" s="73">
        <v>11934442.970000001</v>
      </c>
      <c r="K10" s="82"/>
      <c r="L10" s="74">
        <v>0</v>
      </c>
      <c r="M10" s="75">
        <v>11934442.970000001</v>
      </c>
      <c r="N10" s="72">
        <v>3479560.16</v>
      </c>
      <c r="O10" s="73">
        <v>1288136.95</v>
      </c>
      <c r="P10" s="85"/>
      <c r="Q10" s="76">
        <v>2191423.21</v>
      </c>
      <c r="R10" s="72">
        <v>4003538</v>
      </c>
      <c r="S10" s="73">
        <v>1283344.78</v>
      </c>
      <c r="T10" s="76">
        <v>2720193.22</v>
      </c>
      <c r="U10" s="77">
        <v>16846059.399999999</v>
      </c>
      <c r="V10" s="72">
        <v>14593701.279999999</v>
      </c>
      <c r="W10" s="78">
        <v>3589339.92</v>
      </c>
      <c r="X10" s="88"/>
      <c r="Y10" s="74">
        <v>2113246.2600000002</v>
      </c>
    </row>
    <row r="11" spans="1:26" hidden="1" x14ac:dyDescent="0.2">
      <c r="A11" s="69">
        <v>209</v>
      </c>
      <c r="B11" s="69" t="s">
        <v>0</v>
      </c>
      <c r="C11" s="70" t="s">
        <v>161</v>
      </c>
      <c r="D11" s="70" t="s">
        <v>162</v>
      </c>
      <c r="E11" s="70" t="s">
        <v>163</v>
      </c>
      <c r="F11" s="70" t="s">
        <v>164</v>
      </c>
      <c r="G11" s="71" t="s">
        <v>148</v>
      </c>
      <c r="H11" s="72">
        <v>5988292.7199999997</v>
      </c>
      <c r="I11" s="73">
        <v>425497.37</v>
      </c>
      <c r="J11" s="73">
        <v>5562795.3499999996</v>
      </c>
      <c r="K11" s="82"/>
      <c r="L11" s="74">
        <v>299000</v>
      </c>
      <c r="M11" s="75">
        <v>5263795.3499999996</v>
      </c>
      <c r="N11" s="72">
        <v>1179182.72</v>
      </c>
      <c r="O11" s="73">
        <v>83775.37</v>
      </c>
      <c r="P11" s="85"/>
      <c r="Q11" s="76">
        <v>1095407.3500000001</v>
      </c>
      <c r="R11" s="72">
        <v>0</v>
      </c>
      <c r="S11" s="73">
        <v>0</v>
      </c>
      <c r="T11" s="76">
        <v>0</v>
      </c>
      <c r="U11" s="77">
        <v>6658202.7000000002</v>
      </c>
      <c r="V11" s="72">
        <v>6658202.7000000002</v>
      </c>
      <c r="W11" s="78">
        <v>0</v>
      </c>
      <c r="X11" s="88"/>
      <c r="Y11" s="74">
        <v>784837</v>
      </c>
    </row>
    <row r="12" spans="1:26" hidden="1" x14ac:dyDescent="0.2">
      <c r="A12" s="69">
        <v>210</v>
      </c>
      <c r="B12" s="69" t="s">
        <v>0</v>
      </c>
      <c r="C12" s="70" t="s">
        <v>161</v>
      </c>
      <c r="D12" s="70" t="s">
        <v>162</v>
      </c>
      <c r="E12" s="70" t="s">
        <v>165</v>
      </c>
      <c r="F12" s="70" t="s">
        <v>166</v>
      </c>
      <c r="G12" s="71" t="s">
        <v>148</v>
      </c>
      <c r="H12" s="72">
        <v>6680786.4800000004</v>
      </c>
      <c r="I12" s="73">
        <v>1222838.06</v>
      </c>
      <c r="J12" s="73">
        <v>5457948.4199999999</v>
      </c>
      <c r="K12" s="82"/>
      <c r="L12" s="74">
        <v>294000</v>
      </c>
      <c r="M12" s="75">
        <v>5163948.42</v>
      </c>
      <c r="N12" s="72">
        <v>1322879.22</v>
      </c>
      <c r="O12" s="73">
        <v>242165.01</v>
      </c>
      <c r="P12" s="85"/>
      <c r="Q12" s="76">
        <v>1080714.21</v>
      </c>
      <c r="R12" s="72">
        <v>0</v>
      </c>
      <c r="S12" s="73">
        <v>0</v>
      </c>
      <c r="T12" s="76">
        <v>0</v>
      </c>
      <c r="U12" s="77">
        <v>6538662.6299999999</v>
      </c>
      <c r="V12" s="72">
        <v>6538662.6299999999</v>
      </c>
      <c r="W12" s="78">
        <v>0</v>
      </c>
      <c r="X12" s="88"/>
      <c r="Y12" s="74">
        <v>2265910</v>
      </c>
    </row>
    <row r="13" spans="1:26" hidden="1" x14ac:dyDescent="0.2">
      <c r="A13" s="69">
        <v>211</v>
      </c>
      <c r="B13" s="69" t="s">
        <v>0</v>
      </c>
      <c r="C13" s="70" t="s">
        <v>161</v>
      </c>
      <c r="D13" s="70" t="s">
        <v>162</v>
      </c>
      <c r="E13" s="70" t="s">
        <v>167</v>
      </c>
      <c r="F13" s="70" t="s">
        <v>168</v>
      </c>
      <c r="G13" s="71" t="s">
        <v>148</v>
      </c>
      <c r="H13" s="72">
        <v>111009518.84999999</v>
      </c>
      <c r="I13" s="73">
        <v>58339896.770000003</v>
      </c>
      <c r="J13" s="73">
        <v>52669622.079999998</v>
      </c>
      <c r="K13" s="82"/>
      <c r="L13" s="74">
        <v>0</v>
      </c>
      <c r="M13" s="75">
        <v>52669622.079999998</v>
      </c>
      <c r="N13" s="72">
        <v>22020777.91</v>
      </c>
      <c r="O13" s="73">
        <v>11572045.300000001</v>
      </c>
      <c r="P13" s="85"/>
      <c r="Q13" s="76">
        <v>10448732.609999999</v>
      </c>
      <c r="R13" s="72">
        <v>282400514.94999999</v>
      </c>
      <c r="S13" s="73">
        <v>129950671.04000001</v>
      </c>
      <c r="T13" s="76">
        <v>152449843.91</v>
      </c>
      <c r="U13" s="77">
        <v>215568198.59999999</v>
      </c>
      <c r="V13" s="72">
        <v>209542554.58000001</v>
      </c>
      <c r="W13" s="78">
        <v>2025213.61</v>
      </c>
      <c r="X13" s="88"/>
      <c r="Y13" s="74">
        <v>16205775</v>
      </c>
    </row>
    <row r="14" spans="1:26" hidden="1" x14ac:dyDescent="0.2">
      <c r="A14" s="69">
        <v>212</v>
      </c>
      <c r="B14" s="69" t="s">
        <v>0</v>
      </c>
      <c r="C14" s="70" t="s">
        <v>161</v>
      </c>
      <c r="D14" s="70" t="s">
        <v>162</v>
      </c>
      <c r="E14" s="70" t="s">
        <v>169</v>
      </c>
      <c r="F14" s="70" t="s">
        <v>170</v>
      </c>
      <c r="G14" s="71" t="s">
        <v>148</v>
      </c>
      <c r="H14" s="72">
        <v>84102047.650000006</v>
      </c>
      <c r="I14" s="73">
        <v>28580687.050000001</v>
      </c>
      <c r="J14" s="73">
        <v>55521360.600000001</v>
      </c>
      <c r="K14" s="82"/>
      <c r="L14" s="74">
        <v>3462000</v>
      </c>
      <c r="M14" s="75">
        <v>52059360.600000001</v>
      </c>
      <c r="N14" s="72">
        <v>16617260.060000001</v>
      </c>
      <c r="O14" s="73">
        <v>5646784.0300000003</v>
      </c>
      <c r="P14" s="85"/>
      <c r="Q14" s="76">
        <v>10970476.029999999</v>
      </c>
      <c r="R14" s="72">
        <v>15625765.02</v>
      </c>
      <c r="S14" s="73">
        <v>5177860.57</v>
      </c>
      <c r="T14" s="76">
        <v>10447904.449999999</v>
      </c>
      <c r="U14" s="77">
        <v>76939741.079999998</v>
      </c>
      <c r="V14" s="72">
        <v>76939741.079999998</v>
      </c>
      <c r="W14" s="78">
        <v>576224.86</v>
      </c>
      <c r="X14" s="88"/>
      <c r="Y14" s="74">
        <v>11854495</v>
      </c>
    </row>
    <row r="15" spans="1:26" hidden="1" x14ac:dyDescent="0.2">
      <c r="A15" s="69">
        <v>213</v>
      </c>
      <c r="B15" s="69" t="s">
        <v>0</v>
      </c>
      <c r="C15" s="70" t="s">
        <v>161</v>
      </c>
      <c r="D15" s="70" t="s">
        <v>162</v>
      </c>
      <c r="E15" s="70" t="s">
        <v>171</v>
      </c>
      <c r="F15" s="70" t="s">
        <v>172</v>
      </c>
      <c r="G15" s="71" t="s">
        <v>148</v>
      </c>
      <c r="H15" s="72">
        <v>82159933.269999996</v>
      </c>
      <c r="I15" s="73">
        <v>34316244.719999999</v>
      </c>
      <c r="J15" s="73">
        <v>47843688.549999997</v>
      </c>
      <c r="K15" s="82"/>
      <c r="L15" s="74">
        <v>3104000</v>
      </c>
      <c r="M15" s="75">
        <v>44739688.549999997</v>
      </c>
      <c r="N15" s="72">
        <v>16207428.73</v>
      </c>
      <c r="O15" s="73">
        <v>6767469.1799999997</v>
      </c>
      <c r="P15" s="85"/>
      <c r="Q15" s="76">
        <v>9439959.5500000007</v>
      </c>
      <c r="R15" s="72">
        <v>19001161.870000001</v>
      </c>
      <c r="S15" s="73">
        <v>7289904.25</v>
      </c>
      <c r="T15" s="76">
        <v>11711257.619999999</v>
      </c>
      <c r="U15" s="77">
        <v>68994905.719999999</v>
      </c>
      <c r="V15" s="72">
        <v>68994905.719999999</v>
      </c>
      <c r="W15" s="78">
        <v>555325.4</v>
      </c>
      <c r="X15" s="88"/>
      <c r="Y15" s="74">
        <v>12625936</v>
      </c>
    </row>
    <row r="16" spans="1:26" hidden="1" x14ac:dyDescent="0.2">
      <c r="A16" s="69">
        <v>214</v>
      </c>
      <c r="B16" s="69" t="s">
        <v>0</v>
      </c>
      <c r="C16" s="70" t="s">
        <v>161</v>
      </c>
      <c r="D16" s="70" t="s">
        <v>162</v>
      </c>
      <c r="E16" s="70" t="s">
        <v>173</v>
      </c>
      <c r="F16" s="70" t="s">
        <v>174</v>
      </c>
      <c r="G16" s="71" t="s">
        <v>148</v>
      </c>
      <c r="H16" s="72">
        <v>49814210.420000002</v>
      </c>
      <c r="I16" s="73">
        <v>20160818.41</v>
      </c>
      <c r="J16" s="73">
        <v>29653392.010000002</v>
      </c>
      <c r="K16" s="82"/>
      <c r="L16" s="74">
        <v>1940000</v>
      </c>
      <c r="M16" s="75">
        <v>27713392.010000002</v>
      </c>
      <c r="N16" s="72">
        <v>9881563.9900000002</v>
      </c>
      <c r="O16" s="73">
        <v>3998792.46</v>
      </c>
      <c r="P16" s="85"/>
      <c r="Q16" s="76">
        <v>5882771.5300000003</v>
      </c>
      <c r="R16" s="72">
        <v>12194434.800000001</v>
      </c>
      <c r="S16" s="73">
        <v>4608680.24</v>
      </c>
      <c r="T16" s="76">
        <v>7585754.5599999996</v>
      </c>
      <c r="U16" s="77">
        <v>43121918.100000001</v>
      </c>
      <c r="V16" s="72">
        <v>37798209.329999998</v>
      </c>
      <c r="W16" s="78">
        <v>317154.51</v>
      </c>
      <c r="X16" s="88"/>
      <c r="Y16" s="74">
        <v>11559840</v>
      </c>
    </row>
    <row r="17" spans="1:26" hidden="1" x14ac:dyDescent="0.2">
      <c r="A17" s="69">
        <v>215</v>
      </c>
      <c r="B17" s="69" t="s">
        <v>0</v>
      </c>
      <c r="C17" s="70" t="s">
        <v>161</v>
      </c>
      <c r="D17" s="70" t="s">
        <v>162</v>
      </c>
      <c r="E17" s="70" t="s">
        <v>175</v>
      </c>
      <c r="F17" s="70" t="s">
        <v>176</v>
      </c>
      <c r="G17" s="71" t="s">
        <v>148</v>
      </c>
      <c r="H17" s="72">
        <v>39528213.450000003</v>
      </c>
      <c r="I17" s="73">
        <v>17079075.41</v>
      </c>
      <c r="J17" s="73">
        <v>22449138.039999999</v>
      </c>
      <c r="K17" s="82"/>
      <c r="L17" s="74">
        <v>1510000</v>
      </c>
      <c r="M17" s="75">
        <v>20939138.039999999</v>
      </c>
      <c r="N17" s="72">
        <v>7841147.4900000002</v>
      </c>
      <c r="O17" s="73">
        <v>3386978.97</v>
      </c>
      <c r="P17" s="85"/>
      <c r="Q17" s="76">
        <v>4454168.5199999996</v>
      </c>
      <c r="R17" s="72">
        <v>11491410.34</v>
      </c>
      <c r="S17" s="73">
        <v>4828784.8</v>
      </c>
      <c r="T17" s="76">
        <v>6662625.54</v>
      </c>
      <c r="U17" s="77">
        <v>33565932.100000001</v>
      </c>
      <c r="V17" s="72">
        <v>29296926.859999999</v>
      </c>
      <c r="W17" s="78">
        <v>3744337.19</v>
      </c>
      <c r="X17" s="88"/>
      <c r="Y17" s="74">
        <v>3729500</v>
      </c>
    </row>
    <row r="18" spans="1:26" hidden="1" x14ac:dyDescent="0.2">
      <c r="A18" s="69">
        <v>216</v>
      </c>
      <c r="B18" s="69" t="s">
        <v>0</v>
      </c>
      <c r="C18" s="70" t="s">
        <v>161</v>
      </c>
      <c r="D18" s="70" t="s">
        <v>162</v>
      </c>
      <c r="E18" s="70" t="s">
        <v>177</v>
      </c>
      <c r="F18" s="70" t="s">
        <v>178</v>
      </c>
      <c r="G18" s="71" t="s">
        <v>148</v>
      </c>
      <c r="H18" s="72">
        <v>40798803.159999996</v>
      </c>
      <c r="I18" s="73">
        <v>18141980.969999999</v>
      </c>
      <c r="J18" s="73">
        <v>22656822.190000001</v>
      </c>
      <c r="K18" s="82"/>
      <c r="L18" s="74">
        <v>1555000</v>
      </c>
      <c r="M18" s="75">
        <v>21101822.190000001</v>
      </c>
      <c r="N18" s="72">
        <v>8027960.1200000001</v>
      </c>
      <c r="O18" s="73">
        <v>3571171.08</v>
      </c>
      <c r="P18" s="85"/>
      <c r="Q18" s="76">
        <v>4456789.04</v>
      </c>
      <c r="R18" s="72">
        <v>12724166.34</v>
      </c>
      <c r="S18" s="73">
        <v>5279826.63</v>
      </c>
      <c r="T18" s="76">
        <v>7444339.71</v>
      </c>
      <c r="U18" s="77">
        <v>34557950.939999998</v>
      </c>
      <c r="V18" s="72">
        <v>34557950.939999998</v>
      </c>
      <c r="W18" s="78">
        <v>1971576.7</v>
      </c>
      <c r="X18" s="88"/>
      <c r="Y18" s="74">
        <v>3559420</v>
      </c>
    </row>
    <row r="19" spans="1:26" hidden="1" x14ac:dyDescent="0.2">
      <c r="A19" s="69">
        <v>217</v>
      </c>
      <c r="B19" s="69" t="s">
        <v>0</v>
      </c>
      <c r="C19" s="70" t="s">
        <v>161</v>
      </c>
      <c r="D19" s="70" t="s">
        <v>162</v>
      </c>
      <c r="E19" s="70" t="s">
        <v>179</v>
      </c>
      <c r="F19" s="70" t="s">
        <v>180</v>
      </c>
      <c r="G19" s="71" t="s">
        <v>148</v>
      </c>
      <c r="H19" s="72">
        <v>59572911.439999998</v>
      </c>
      <c r="I19" s="73">
        <v>22027044.370000001</v>
      </c>
      <c r="J19" s="73">
        <v>37545867.07</v>
      </c>
      <c r="K19" s="82"/>
      <c r="L19" s="74">
        <v>2455000</v>
      </c>
      <c r="M19" s="75">
        <v>35090867.07</v>
      </c>
      <c r="N19" s="72">
        <v>11817381.67</v>
      </c>
      <c r="O19" s="73">
        <v>4369763.32</v>
      </c>
      <c r="P19" s="85"/>
      <c r="Q19" s="76">
        <v>7447618.3499999996</v>
      </c>
      <c r="R19" s="72">
        <v>14996620.18</v>
      </c>
      <c r="S19" s="73">
        <v>5429582.0999999996</v>
      </c>
      <c r="T19" s="76">
        <v>9567038.0800000001</v>
      </c>
      <c r="U19" s="77">
        <v>54560523.5</v>
      </c>
      <c r="V19" s="72">
        <v>48031065.170000002</v>
      </c>
      <c r="W19" s="78">
        <v>422884.71</v>
      </c>
      <c r="X19" s="88"/>
      <c r="Y19" s="74">
        <v>6094815</v>
      </c>
    </row>
    <row r="20" spans="1:26" hidden="1" x14ac:dyDescent="0.2">
      <c r="A20" s="69">
        <v>218</v>
      </c>
      <c r="B20" s="69" t="s">
        <v>0</v>
      </c>
      <c r="C20" s="70" t="s">
        <v>161</v>
      </c>
      <c r="D20" s="70" t="s">
        <v>162</v>
      </c>
      <c r="E20" s="70" t="s">
        <v>181</v>
      </c>
      <c r="F20" s="70" t="s">
        <v>182</v>
      </c>
      <c r="G20" s="71" t="s">
        <v>148</v>
      </c>
      <c r="H20" s="72">
        <v>29010586.75</v>
      </c>
      <c r="I20" s="73">
        <v>12617207.630000001</v>
      </c>
      <c r="J20" s="73">
        <v>16393379.119999999</v>
      </c>
      <c r="K20" s="82"/>
      <c r="L20" s="74">
        <v>1069000</v>
      </c>
      <c r="M20" s="75">
        <v>15324379.119999999</v>
      </c>
      <c r="N20" s="72">
        <v>5748329.6900000004</v>
      </c>
      <c r="O20" s="73">
        <v>2499652.4700000002</v>
      </c>
      <c r="P20" s="85"/>
      <c r="Q20" s="76">
        <v>3248677.22</v>
      </c>
      <c r="R20" s="72">
        <v>7023562.6900000004</v>
      </c>
      <c r="S20" s="73">
        <v>2905147.65</v>
      </c>
      <c r="T20" s="76">
        <v>4118415.04</v>
      </c>
      <c r="U20" s="77">
        <v>23760471.379999999</v>
      </c>
      <c r="V20" s="72">
        <v>23760471.379999999</v>
      </c>
      <c r="W20" s="78">
        <v>1909332.08</v>
      </c>
      <c r="X20" s="88"/>
      <c r="Y20" s="74">
        <v>5980696.4199999999</v>
      </c>
    </row>
    <row r="21" spans="1:26" x14ac:dyDescent="0.2">
      <c r="A21" s="69">
        <v>219</v>
      </c>
      <c r="B21" s="69" t="s">
        <v>0</v>
      </c>
      <c r="C21" s="70" t="s">
        <v>1</v>
      </c>
      <c r="D21" s="70" t="s">
        <v>2</v>
      </c>
      <c r="E21" s="70" t="s">
        <v>3</v>
      </c>
      <c r="F21" s="70" t="s">
        <v>4</v>
      </c>
      <c r="G21" s="71" t="s">
        <v>148</v>
      </c>
      <c r="H21" s="79">
        <v>115072167.38</v>
      </c>
      <c r="I21" s="73">
        <v>74617901.829999998</v>
      </c>
      <c r="J21" s="73">
        <v>40454265.549999997</v>
      </c>
      <c r="K21" s="82">
        <f>+จัดสรร!D6</f>
        <v>19918158.23</v>
      </c>
      <c r="L21" s="74">
        <v>617949.09</v>
      </c>
      <c r="M21" s="75">
        <v>39836316.460000001</v>
      </c>
      <c r="N21" s="72">
        <v>20441386.41</v>
      </c>
      <c r="O21" s="73">
        <v>13254331.810000001</v>
      </c>
      <c r="P21" s="86">
        <f>+จัดสรร!E6</f>
        <v>3593527.3</v>
      </c>
      <c r="Q21" s="76">
        <v>7187054.5999999996</v>
      </c>
      <c r="R21" s="72">
        <v>293980602.91000003</v>
      </c>
      <c r="S21" s="73">
        <v>161269341.75999999</v>
      </c>
      <c r="T21" s="76">
        <v>132711261.15000001</v>
      </c>
      <c r="U21" s="77">
        <v>180352581.30000001</v>
      </c>
      <c r="V21" s="72">
        <v>174953668.31999999</v>
      </c>
      <c r="W21" s="78">
        <v>2481895.25</v>
      </c>
      <c r="X21" s="89">
        <f>+จัดสรร!F6</f>
        <v>2481895.25</v>
      </c>
      <c r="Y21" s="74">
        <v>4389720.57</v>
      </c>
      <c r="Z21" s="90">
        <f>+จัดสรร!G6</f>
        <v>4389720.57</v>
      </c>
    </row>
    <row r="22" spans="1:26" x14ac:dyDescent="0.2">
      <c r="A22" s="69">
        <v>220</v>
      </c>
      <c r="B22" s="69" t="s">
        <v>0</v>
      </c>
      <c r="C22" s="70" t="s">
        <v>1</v>
      </c>
      <c r="D22" s="70" t="s">
        <v>2</v>
      </c>
      <c r="E22" s="70" t="s">
        <v>5</v>
      </c>
      <c r="F22" s="70" t="s">
        <v>6</v>
      </c>
      <c r="G22" s="71" t="s">
        <v>148</v>
      </c>
      <c r="H22" s="79">
        <v>70914502.709999993</v>
      </c>
      <c r="I22" s="73">
        <v>45371636.509999998</v>
      </c>
      <c r="J22" s="73">
        <v>25542866.199999999</v>
      </c>
      <c r="K22" s="82">
        <f>+จัดสรร!D7</f>
        <v>12374935.84</v>
      </c>
      <c r="L22" s="74">
        <v>792994.52</v>
      </c>
      <c r="M22" s="75">
        <v>24749871.68</v>
      </c>
      <c r="N22" s="72">
        <v>12607874.02</v>
      </c>
      <c r="O22" s="73">
        <v>8063976.8899999997</v>
      </c>
      <c r="P22" s="86">
        <f>+จัดสรร!E7</f>
        <v>2271948.5699999998</v>
      </c>
      <c r="Q22" s="76">
        <v>4543897.13</v>
      </c>
      <c r="R22" s="72">
        <v>86781423.620000005</v>
      </c>
      <c r="S22" s="73">
        <v>51155526.549999997</v>
      </c>
      <c r="T22" s="76">
        <v>35625897.07</v>
      </c>
      <c r="U22" s="77">
        <v>65712660.399999999</v>
      </c>
      <c r="V22" s="72">
        <v>65712660.399999999</v>
      </c>
      <c r="W22" s="78">
        <v>11163067.68</v>
      </c>
      <c r="X22" s="89">
        <f>+จัดสรร!F7</f>
        <v>11163067.68</v>
      </c>
      <c r="Y22" s="74">
        <v>1173195.19</v>
      </c>
      <c r="Z22" s="90">
        <f>+จัดสรร!G7</f>
        <v>1173195.19</v>
      </c>
    </row>
    <row r="23" spans="1:26" x14ac:dyDescent="0.2">
      <c r="A23" s="69">
        <v>221</v>
      </c>
      <c r="B23" s="69" t="s">
        <v>0</v>
      </c>
      <c r="C23" s="70" t="s">
        <v>1</v>
      </c>
      <c r="D23" s="70" t="s">
        <v>2</v>
      </c>
      <c r="E23" s="70" t="s">
        <v>7</v>
      </c>
      <c r="F23" s="70" t="s">
        <v>8</v>
      </c>
      <c r="G23" s="71" t="s">
        <v>148</v>
      </c>
      <c r="H23" s="79">
        <v>41299653.520000003</v>
      </c>
      <c r="I23" s="73">
        <v>23500242.379999999</v>
      </c>
      <c r="J23" s="73">
        <v>17799411.140000001</v>
      </c>
      <c r="K23" s="82">
        <f>+จัดสรร!D8</f>
        <v>7911083.3399999999</v>
      </c>
      <c r="L23" s="74">
        <v>1977244.46</v>
      </c>
      <c r="M23" s="75">
        <v>15822166.68</v>
      </c>
      <c r="N23" s="72">
        <v>7339946.8499999996</v>
      </c>
      <c r="O23" s="73">
        <v>4176072.76</v>
      </c>
      <c r="P23" s="86">
        <f>+จัดสรร!E8</f>
        <v>1581937.05</v>
      </c>
      <c r="Q23" s="76">
        <v>3163874.09</v>
      </c>
      <c r="R23" s="72">
        <v>11851664.27</v>
      </c>
      <c r="S23" s="73">
        <v>6525754.9800000004</v>
      </c>
      <c r="T23" s="76">
        <v>5325909.29</v>
      </c>
      <c r="U23" s="77">
        <v>26289194.52</v>
      </c>
      <c r="V23" s="72">
        <v>26289194.52</v>
      </c>
      <c r="W23" s="78">
        <v>3057803.04</v>
      </c>
      <c r="X23" s="89">
        <f>+จัดสรร!F8</f>
        <v>3057803.04</v>
      </c>
      <c r="Y23" s="74">
        <v>2037416.81</v>
      </c>
      <c r="Z23" s="90">
        <f>+จัดสรร!G8</f>
        <v>2037416.81</v>
      </c>
    </row>
    <row r="24" spans="1:26" x14ac:dyDescent="0.2">
      <c r="A24" s="69">
        <v>222</v>
      </c>
      <c r="B24" s="69" t="s">
        <v>0</v>
      </c>
      <c r="C24" s="70" t="s">
        <v>1</v>
      </c>
      <c r="D24" s="70" t="s">
        <v>2</v>
      </c>
      <c r="E24" s="70" t="s">
        <v>9</v>
      </c>
      <c r="F24" s="70" t="s">
        <v>10</v>
      </c>
      <c r="G24" s="71" t="s">
        <v>148</v>
      </c>
      <c r="H24" s="79">
        <v>35907532</v>
      </c>
      <c r="I24" s="73">
        <v>19414617.649999999</v>
      </c>
      <c r="J24" s="73">
        <v>16492914.35</v>
      </c>
      <c r="K24" s="82">
        <f>+จัดสรร!D9</f>
        <v>6456067.2599999998</v>
      </c>
      <c r="L24" s="74">
        <v>3580779.84</v>
      </c>
      <c r="M24" s="75">
        <v>12912134.51</v>
      </c>
      <c r="N24" s="72">
        <v>6378603.5599999996</v>
      </c>
      <c r="O24" s="73">
        <v>3447723.76</v>
      </c>
      <c r="P24" s="86">
        <f>+จัดสรร!E9</f>
        <v>1465439.9</v>
      </c>
      <c r="Q24" s="76">
        <v>2930879.8</v>
      </c>
      <c r="R24" s="72">
        <v>11575263.67</v>
      </c>
      <c r="S24" s="73">
        <v>5844767.3399999999</v>
      </c>
      <c r="T24" s="76">
        <v>5730496.3300000001</v>
      </c>
      <c r="U24" s="77">
        <v>25154290.48</v>
      </c>
      <c r="V24" s="72">
        <v>24272275.91</v>
      </c>
      <c r="W24" s="78">
        <v>3924059.67</v>
      </c>
      <c r="X24" s="89">
        <f>+จัดสรร!F9</f>
        <v>3924059.67</v>
      </c>
      <c r="Y24" s="74">
        <v>1296419.3899999999</v>
      </c>
      <c r="Z24" s="90">
        <f>+จัดสรร!G9</f>
        <v>1296419.3899999999</v>
      </c>
    </row>
    <row r="25" spans="1:26" x14ac:dyDescent="0.2">
      <c r="A25" s="69">
        <v>223</v>
      </c>
      <c r="B25" s="69" t="s">
        <v>0</v>
      </c>
      <c r="C25" s="70" t="s">
        <v>1</v>
      </c>
      <c r="D25" s="70" t="s">
        <v>2</v>
      </c>
      <c r="E25" s="70" t="s">
        <v>11</v>
      </c>
      <c r="F25" s="70" t="s">
        <v>12</v>
      </c>
      <c r="G25" s="71" t="s">
        <v>148</v>
      </c>
      <c r="H25" s="79">
        <v>37123946.409999996</v>
      </c>
      <c r="I25" s="73">
        <v>19858396.309999999</v>
      </c>
      <c r="J25" s="73">
        <v>17265550.100000001</v>
      </c>
      <c r="K25" s="82">
        <f>+จัดสรร!D10</f>
        <v>7636952.4199999999</v>
      </c>
      <c r="L25" s="74">
        <v>1991645.27</v>
      </c>
      <c r="M25" s="75">
        <v>15273904.83</v>
      </c>
      <c r="N25" s="72">
        <v>6620205.2300000004</v>
      </c>
      <c r="O25" s="73">
        <v>3541265.59</v>
      </c>
      <c r="P25" s="86">
        <f>+จัดสรร!E10</f>
        <v>1539469.82</v>
      </c>
      <c r="Q25" s="76">
        <v>3078939.64</v>
      </c>
      <c r="R25" s="72">
        <v>12250337.91</v>
      </c>
      <c r="S25" s="73">
        <v>6284039.6100000003</v>
      </c>
      <c r="T25" s="76">
        <v>5966298.2999999998</v>
      </c>
      <c r="U25" s="77">
        <v>26310788.039999999</v>
      </c>
      <c r="V25" s="72">
        <v>26310788.039999999</v>
      </c>
      <c r="W25" s="78">
        <v>1919401.3</v>
      </c>
      <c r="X25" s="89">
        <f>+จัดสรร!F10</f>
        <v>1919401.3</v>
      </c>
      <c r="Y25" s="74">
        <v>3046342.07</v>
      </c>
      <c r="Z25" s="90">
        <f>+จัดสรร!G10</f>
        <v>3046342.07</v>
      </c>
    </row>
    <row r="26" spans="1:26" x14ac:dyDescent="0.2">
      <c r="A26" s="69">
        <v>224</v>
      </c>
      <c r="B26" s="69" t="s">
        <v>0</v>
      </c>
      <c r="C26" s="70" t="s">
        <v>1</v>
      </c>
      <c r="D26" s="70" t="s">
        <v>2</v>
      </c>
      <c r="E26" s="70" t="s">
        <v>13</v>
      </c>
      <c r="F26" s="70" t="s">
        <v>14</v>
      </c>
      <c r="G26" s="71" t="s">
        <v>148</v>
      </c>
      <c r="H26" s="79">
        <v>33873802.689999998</v>
      </c>
      <c r="I26" s="73">
        <v>20967705.98</v>
      </c>
      <c r="J26" s="73">
        <v>12906096.710000001</v>
      </c>
      <c r="K26" s="82">
        <f>+จัดสรร!D11</f>
        <v>5213197.2699999996</v>
      </c>
      <c r="L26" s="74">
        <v>2479702.1800000002</v>
      </c>
      <c r="M26" s="75">
        <v>10426394.529999999</v>
      </c>
      <c r="N26" s="72">
        <v>6051478.2699999996</v>
      </c>
      <c r="O26" s="73">
        <v>3747484.35</v>
      </c>
      <c r="P26" s="86">
        <f>+จัดสรร!E11</f>
        <v>1151996.96</v>
      </c>
      <c r="Q26" s="76">
        <v>2303993.92</v>
      </c>
      <c r="R26" s="72">
        <v>9395125.0700000003</v>
      </c>
      <c r="S26" s="73">
        <v>5628812.5300000003</v>
      </c>
      <c r="T26" s="76">
        <v>3766312.54</v>
      </c>
      <c r="U26" s="77">
        <v>18976403.170000002</v>
      </c>
      <c r="V26" s="72">
        <v>18976403.170000002</v>
      </c>
      <c r="W26" s="78">
        <v>2521787.59</v>
      </c>
      <c r="X26" s="89">
        <f>+จัดสรร!F11</f>
        <v>2521787.59</v>
      </c>
      <c r="Y26" s="74">
        <v>1899757.04</v>
      </c>
      <c r="Z26" s="90">
        <f>+จัดสรร!G11</f>
        <v>1899757.04</v>
      </c>
    </row>
    <row r="27" spans="1:26" x14ac:dyDescent="0.2">
      <c r="A27" s="69">
        <v>225</v>
      </c>
      <c r="B27" s="69" t="s">
        <v>0</v>
      </c>
      <c r="C27" s="70" t="s">
        <v>1</v>
      </c>
      <c r="D27" s="70" t="s">
        <v>2</v>
      </c>
      <c r="E27" s="70" t="s">
        <v>15</v>
      </c>
      <c r="F27" s="70" t="s">
        <v>16</v>
      </c>
      <c r="G27" s="71" t="s">
        <v>148</v>
      </c>
      <c r="H27" s="79">
        <v>67130369.989999995</v>
      </c>
      <c r="I27" s="73">
        <v>36166622.710000001</v>
      </c>
      <c r="J27" s="73">
        <v>30963747.280000001</v>
      </c>
      <c r="K27" s="82">
        <f>+จัดสรร!D12</f>
        <v>13538068.15</v>
      </c>
      <c r="L27" s="74">
        <v>3887610.99</v>
      </c>
      <c r="M27" s="75">
        <v>27076136.289999999</v>
      </c>
      <c r="N27" s="72">
        <v>11926381.08</v>
      </c>
      <c r="O27" s="73">
        <v>6424616.5499999998</v>
      </c>
      <c r="P27" s="86">
        <f>+จัดสรร!E12</f>
        <v>2750882.27</v>
      </c>
      <c r="Q27" s="76">
        <v>5501764.5300000003</v>
      </c>
      <c r="R27" s="72">
        <v>23333356.370000001</v>
      </c>
      <c r="S27" s="73">
        <v>11036611.74</v>
      </c>
      <c r="T27" s="76">
        <v>12296744.630000001</v>
      </c>
      <c r="U27" s="77">
        <v>48762256.439999998</v>
      </c>
      <c r="V27" s="72">
        <v>48762256.439999998</v>
      </c>
      <c r="W27" s="78">
        <v>4568057.8899999997</v>
      </c>
      <c r="X27" s="89">
        <f>+จัดสรร!F12</f>
        <v>4568057.8899999997</v>
      </c>
      <c r="Y27" s="74">
        <v>4376241.5599999996</v>
      </c>
      <c r="Z27" s="90">
        <f>+จัดสรร!G12</f>
        <v>4376241.5599999996</v>
      </c>
    </row>
    <row r="28" spans="1:26" x14ac:dyDescent="0.2">
      <c r="A28" s="69">
        <v>226</v>
      </c>
      <c r="B28" s="69" t="s">
        <v>0</v>
      </c>
      <c r="C28" s="70" t="s">
        <v>1</v>
      </c>
      <c r="D28" s="70" t="s">
        <v>2</v>
      </c>
      <c r="E28" s="70" t="s">
        <v>17</v>
      </c>
      <c r="F28" s="70" t="s">
        <v>18</v>
      </c>
      <c r="G28" s="71" t="s">
        <v>148</v>
      </c>
      <c r="H28" s="79">
        <v>38823219.850000001</v>
      </c>
      <c r="I28" s="73">
        <v>19198534.280000001</v>
      </c>
      <c r="J28" s="73">
        <v>19624685.57</v>
      </c>
      <c r="K28" s="82">
        <f>+จัดสรร!D13</f>
        <v>8348875.5999999996</v>
      </c>
      <c r="L28" s="74">
        <v>2926934.37</v>
      </c>
      <c r="M28" s="75">
        <v>16697751.199999999</v>
      </c>
      <c r="N28" s="72">
        <v>6921624.3799999999</v>
      </c>
      <c r="O28" s="73">
        <v>3424257.44</v>
      </c>
      <c r="P28" s="86">
        <f>+จัดสรร!E13</f>
        <v>1748683.47</v>
      </c>
      <c r="Q28" s="76">
        <v>3497366.94</v>
      </c>
      <c r="R28" s="72">
        <v>13567545.68</v>
      </c>
      <c r="S28" s="73">
        <v>6470304.6299999999</v>
      </c>
      <c r="T28" s="76">
        <v>7097241.0499999998</v>
      </c>
      <c r="U28" s="77">
        <v>30219293.559999999</v>
      </c>
      <c r="V28" s="72">
        <v>30219293.559999999</v>
      </c>
      <c r="W28" s="78">
        <v>2742303.2</v>
      </c>
      <c r="X28" s="89">
        <f>+จัดสรร!F13</f>
        <v>2742303.2</v>
      </c>
      <c r="Y28" s="74">
        <v>2196034.2599999998</v>
      </c>
      <c r="Z28" s="90">
        <f>+จัดสรร!G13</f>
        <v>2196034.2599999998</v>
      </c>
    </row>
    <row r="29" spans="1:26" x14ac:dyDescent="0.2">
      <c r="A29" s="69">
        <v>227</v>
      </c>
      <c r="B29" s="69" t="s">
        <v>0</v>
      </c>
      <c r="C29" s="70" t="s">
        <v>1</v>
      </c>
      <c r="D29" s="70" t="s">
        <v>2</v>
      </c>
      <c r="E29" s="70" t="s">
        <v>19</v>
      </c>
      <c r="F29" s="70" t="s">
        <v>20</v>
      </c>
      <c r="G29" s="71" t="s">
        <v>148</v>
      </c>
      <c r="H29" s="79">
        <v>37042118.200000003</v>
      </c>
      <c r="I29" s="73">
        <v>17376747.329999998</v>
      </c>
      <c r="J29" s="73">
        <v>19665370.870000001</v>
      </c>
      <c r="K29" s="82">
        <f>+จัดสรร!D14</f>
        <v>8617111.5399999991</v>
      </c>
      <c r="L29" s="74">
        <v>2431147.7999999998</v>
      </c>
      <c r="M29" s="75">
        <v>17234223.07</v>
      </c>
      <c r="N29" s="72">
        <v>6580706.4500000002</v>
      </c>
      <c r="O29" s="73">
        <v>3088272.12</v>
      </c>
      <c r="P29" s="86">
        <f>+จัดสรร!E14</f>
        <v>1746217.17</v>
      </c>
      <c r="Q29" s="76">
        <v>3492434.33</v>
      </c>
      <c r="R29" s="72">
        <v>12390836.449999999</v>
      </c>
      <c r="S29" s="73">
        <v>5618359.9100000001</v>
      </c>
      <c r="T29" s="76">
        <v>6772476.54</v>
      </c>
      <c r="U29" s="77">
        <v>29930281.739999998</v>
      </c>
      <c r="V29" s="72">
        <v>29930281.739999998</v>
      </c>
      <c r="W29" s="78">
        <v>2336426.4700000002</v>
      </c>
      <c r="X29" s="89">
        <f>+จัดสรร!F14</f>
        <v>2336426.4700000002</v>
      </c>
      <c r="Y29" s="74">
        <v>1452254.08</v>
      </c>
      <c r="Z29" s="90">
        <f>+จัดสรร!G14</f>
        <v>1452254.08</v>
      </c>
    </row>
    <row r="30" spans="1:26" x14ac:dyDescent="0.2">
      <c r="A30" s="69">
        <v>228</v>
      </c>
      <c r="B30" s="69" t="s">
        <v>0</v>
      </c>
      <c r="C30" s="70" t="s">
        <v>1</v>
      </c>
      <c r="D30" s="70" t="s">
        <v>2</v>
      </c>
      <c r="E30" s="70" t="s">
        <v>21</v>
      </c>
      <c r="F30" s="70" t="s">
        <v>22</v>
      </c>
      <c r="G30" s="71" t="s">
        <v>148</v>
      </c>
      <c r="H30" s="79">
        <v>33228302.23</v>
      </c>
      <c r="I30" s="73">
        <v>16290275.83</v>
      </c>
      <c r="J30" s="73">
        <v>16938026.399999999</v>
      </c>
      <c r="K30" s="82">
        <f>+จัดสรร!D15</f>
        <v>7435110.1799999997</v>
      </c>
      <c r="L30" s="74">
        <v>2067806.04</v>
      </c>
      <c r="M30" s="75">
        <v>14870220.359999999</v>
      </c>
      <c r="N30" s="72">
        <v>5909331.75</v>
      </c>
      <c r="O30" s="73">
        <v>2897067.34</v>
      </c>
      <c r="P30" s="86">
        <f>+จัดสรร!E15</f>
        <v>1506132.21</v>
      </c>
      <c r="Q30" s="76">
        <v>3012264.41</v>
      </c>
      <c r="R30" s="72">
        <v>13286961.9</v>
      </c>
      <c r="S30" s="73">
        <v>6270190.5499999998</v>
      </c>
      <c r="T30" s="76">
        <v>7016771.3499999996</v>
      </c>
      <c r="U30" s="77">
        <v>26967062.16</v>
      </c>
      <c r="V30" s="72">
        <v>26967062.16</v>
      </c>
      <c r="W30" s="78">
        <v>1995746.38</v>
      </c>
      <c r="X30" s="89">
        <f>+จัดสรร!F15</f>
        <v>1995746.38</v>
      </c>
      <c r="Y30" s="74">
        <v>4077363.82</v>
      </c>
      <c r="Z30" s="90">
        <f>+จัดสรร!G15</f>
        <v>4077363.82</v>
      </c>
    </row>
    <row r="31" spans="1:26" x14ac:dyDescent="0.2">
      <c r="A31" s="69">
        <v>229</v>
      </c>
      <c r="B31" s="69" t="s">
        <v>0</v>
      </c>
      <c r="C31" s="70" t="s">
        <v>1</v>
      </c>
      <c r="D31" s="70" t="s">
        <v>2</v>
      </c>
      <c r="E31" s="70" t="s">
        <v>23</v>
      </c>
      <c r="F31" s="70" t="s">
        <v>24</v>
      </c>
      <c r="G31" s="71" t="s">
        <v>148</v>
      </c>
      <c r="H31" s="79">
        <v>36539125.729999997</v>
      </c>
      <c r="I31" s="73">
        <v>18362786.84</v>
      </c>
      <c r="J31" s="73">
        <v>18176338.890000001</v>
      </c>
      <c r="K31" s="82">
        <f>+จัดสรร!D16</f>
        <v>8171276.21</v>
      </c>
      <c r="L31" s="74">
        <v>1833786.47</v>
      </c>
      <c r="M31" s="75">
        <v>16342552.42</v>
      </c>
      <c r="N31" s="72">
        <v>6499687.8899999997</v>
      </c>
      <c r="O31" s="73">
        <v>3267492.08</v>
      </c>
      <c r="P31" s="86">
        <f>+จัดสรร!E16</f>
        <v>1616097.91</v>
      </c>
      <c r="Q31" s="76">
        <v>3232195.81</v>
      </c>
      <c r="R31" s="72">
        <v>9082738.2899999991</v>
      </c>
      <c r="S31" s="73">
        <v>4302197.91</v>
      </c>
      <c r="T31" s="76">
        <v>4780540.38</v>
      </c>
      <c r="U31" s="77">
        <v>26189075.079999998</v>
      </c>
      <c r="V31" s="72">
        <v>26189075.079999998</v>
      </c>
      <c r="W31" s="78">
        <v>1508270.53</v>
      </c>
      <c r="X31" s="89">
        <f>+จัดสรร!F16</f>
        <v>1508270.53</v>
      </c>
      <c r="Y31" s="74">
        <v>7542172.0800000001</v>
      </c>
      <c r="Z31" s="90">
        <f>+จัดสรร!G16</f>
        <v>7542172.0800000001</v>
      </c>
    </row>
    <row r="32" spans="1:26" x14ac:dyDescent="0.2">
      <c r="A32" s="69">
        <v>230</v>
      </c>
      <c r="B32" s="69" t="s">
        <v>0</v>
      </c>
      <c r="C32" s="70" t="s">
        <v>1</v>
      </c>
      <c r="D32" s="70" t="s">
        <v>2</v>
      </c>
      <c r="E32" s="70" t="s">
        <v>25</v>
      </c>
      <c r="F32" s="70" t="s">
        <v>26</v>
      </c>
      <c r="G32" s="71" t="s">
        <v>148</v>
      </c>
      <c r="H32" s="79">
        <v>54175087.460000001</v>
      </c>
      <c r="I32" s="73">
        <v>21197418.940000001</v>
      </c>
      <c r="J32" s="73">
        <v>32977668.52</v>
      </c>
      <c r="K32" s="82">
        <f>+จัดสรร!D17</f>
        <v>14685659.83</v>
      </c>
      <c r="L32" s="74">
        <v>3606348.87</v>
      </c>
      <c r="M32" s="75">
        <v>29371319.649999999</v>
      </c>
      <c r="N32" s="72">
        <v>9623646.8100000005</v>
      </c>
      <c r="O32" s="73">
        <v>3764984.14</v>
      </c>
      <c r="P32" s="86">
        <f>+จัดสรร!E17</f>
        <v>2929331.34</v>
      </c>
      <c r="Q32" s="76">
        <v>5858662.6699999999</v>
      </c>
      <c r="R32" s="72">
        <v>17038094.949999999</v>
      </c>
      <c r="S32" s="73">
        <v>6050645.8499999996</v>
      </c>
      <c r="T32" s="76">
        <v>10987449.1</v>
      </c>
      <c r="U32" s="77">
        <v>49823780.289999999</v>
      </c>
      <c r="V32" s="72">
        <v>49508424.369999997</v>
      </c>
      <c r="W32" s="78">
        <v>3474791.68</v>
      </c>
      <c r="X32" s="89">
        <f>+จัดสรร!F17</f>
        <v>3474791.68</v>
      </c>
      <c r="Y32" s="74">
        <v>9650233.2400000002</v>
      </c>
      <c r="Z32" s="90">
        <f>+จัดสรร!G17</f>
        <v>9650233.2400000002</v>
      </c>
    </row>
    <row r="33" spans="1:26" x14ac:dyDescent="0.2">
      <c r="A33" s="69">
        <v>231</v>
      </c>
      <c r="B33" s="69" t="s">
        <v>0</v>
      </c>
      <c r="C33" s="70" t="s">
        <v>1</v>
      </c>
      <c r="D33" s="70" t="s">
        <v>2</v>
      </c>
      <c r="E33" s="70" t="s">
        <v>27</v>
      </c>
      <c r="F33" s="70" t="s">
        <v>28</v>
      </c>
      <c r="G33" s="71" t="s">
        <v>148</v>
      </c>
      <c r="H33" s="79">
        <v>22885277.09</v>
      </c>
      <c r="I33" s="73">
        <v>11940967.800000001</v>
      </c>
      <c r="J33" s="73">
        <v>10944309.289999999</v>
      </c>
      <c r="K33" s="82">
        <f>+จัดสรร!D18</f>
        <v>4939009.16</v>
      </c>
      <c r="L33" s="74">
        <v>1066290.98</v>
      </c>
      <c r="M33" s="75">
        <v>9878018.3100000005</v>
      </c>
      <c r="N33" s="72">
        <v>4088788.27</v>
      </c>
      <c r="O33" s="73">
        <v>2133398.9900000002</v>
      </c>
      <c r="P33" s="86">
        <f>+จัดสรร!E18</f>
        <v>977694.64</v>
      </c>
      <c r="Q33" s="76">
        <v>1955389.28</v>
      </c>
      <c r="R33" s="72">
        <v>5403685.2800000003</v>
      </c>
      <c r="S33" s="73">
        <v>2777126.01</v>
      </c>
      <c r="T33" s="76">
        <v>2626559.27</v>
      </c>
      <c r="U33" s="77">
        <v>15526257.84</v>
      </c>
      <c r="V33" s="72">
        <v>15526257.84</v>
      </c>
      <c r="W33" s="78">
        <v>1023098.16</v>
      </c>
      <c r="X33" s="89">
        <f>+จัดสรร!F18</f>
        <v>1023098.16</v>
      </c>
      <c r="Y33" s="74">
        <v>813957.97</v>
      </c>
      <c r="Z33" s="90">
        <f>+จัดสรร!G18</f>
        <v>813957.97</v>
      </c>
    </row>
    <row r="34" spans="1:26" x14ac:dyDescent="0.2">
      <c r="A34" s="69">
        <v>232</v>
      </c>
      <c r="B34" s="69" t="s">
        <v>0</v>
      </c>
      <c r="C34" s="70" t="s">
        <v>1</v>
      </c>
      <c r="D34" s="70" t="s">
        <v>2</v>
      </c>
      <c r="E34" s="70" t="s">
        <v>29</v>
      </c>
      <c r="F34" s="70" t="s">
        <v>30</v>
      </c>
      <c r="G34" s="71" t="s">
        <v>148</v>
      </c>
      <c r="H34" s="79">
        <v>42164123.329999998</v>
      </c>
      <c r="I34" s="73">
        <v>21059304.699999999</v>
      </c>
      <c r="J34" s="73">
        <v>21104818.629999999</v>
      </c>
      <c r="K34" s="82">
        <f>+จัดสรร!D19</f>
        <v>9006090.4900000002</v>
      </c>
      <c r="L34" s="74">
        <v>3092637.66</v>
      </c>
      <c r="M34" s="75">
        <v>18012180.969999999</v>
      </c>
      <c r="N34" s="72">
        <v>7490097.4299999997</v>
      </c>
      <c r="O34" s="73">
        <v>3742659.27</v>
      </c>
      <c r="P34" s="86">
        <f>+จัดสรร!E19</f>
        <v>1873719.08</v>
      </c>
      <c r="Q34" s="76">
        <v>3747438.16</v>
      </c>
      <c r="R34" s="72">
        <v>12363890.27</v>
      </c>
      <c r="S34" s="73">
        <v>5626160.1399999997</v>
      </c>
      <c r="T34" s="76">
        <v>6737730.1299999999</v>
      </c>
      <c r="U34" s="77">
        <v>31589986.920000002</v>
      </c>
      <c r="V34" s="72">
        <v>31589986.920000002</v>
      </c>
      <c r="W34" s="78">
        <v>2934145.5</v>
      </c>
      <c r="X34" s="89">
        <f>+จัดสรร!F19</f>
        <v>2934145.5</v>
      </c>
      <c r="Y34" s="74">
        <v>2041764.88</v>
      </c>
      <c r="Z34" s="90">
        <f>+จัดสรร!G19</f>
        <v>2041764.88</v>
      </c>
    </row>
    <row r="35" spans="1:26" x14ac:dyDescent="0.2">
      <c r="A35" s="69">
        <v>233</v>
      </c>
      <c r="B35" s="69" t="s">
        <v>0</v>
      </c>
      <c r="C35" s="70" t="s">
        <v>1</v>
      </c>
      <c r="D35" s="70" t="s">
        <v>2</v>
      </c>
      <c r="E35" s="70" t="s">
        <v>31</v>
      </c>
      <c r="F35" s="70" t="s">
        <v>32</v>
      </c>
      <c r="G35" s="71" t="s">
        <v>148</v>
      </c>
      <c r="H35" s="79">
        <v>25044327.449999999</v>
      </c>
      <c r="I35" s="73">
        <v>15404230.640000001</v>
      </c>
      <c r="J35" s="73">
        <v>9640096.8100000005</v>
      </c>
      <c r="K35" s="82">
        <f>+จัดสรร!D20</f>
        <v>4284448.05</v>
      </c>
      <c r="L35" s="74">
        <v>1071200.71</v>
      </c>
      <c r="M35" s="75">
        <v>8568896.0999999996</v>
      </c>
      <c r="N35" s="72">
        <v>4464160.17</v>
      </c>
      <c r="O35" s="73">
        <v>2746164.28</v>
      </c>
      <c r="P35" s="86">
        <f>+จัดสรร!E20</f>
        <v>858997.95</v>
      </c>
      <c r="Q35" s="76">
        <v>1717995.89</v>
      </c>
      <c r="R35" s="72">
        <v>6646814.9100000001</v>
      </c>
      <c r="S35" s="73">
        <v>4013965.71</v>
      </c>
      <c r="T35" s="76">
        <v>2632849.2000000002</v>
      </c>
      <c r="U35" s="77">
        <v>13990941.9</v>
      </c>
      <c r="V35" s="72">
        <v>13990941.9</v>
      </c>
      <c r="W35" s="78">
        <v>3845499.05</v>
      </c>
      <c r="X35" s="89">
        <f>+จัดสรร!F20</f>
        <v>3845499.05</v>
      </c>
      <c r="Y35" s="74">
        <v>927790.34</v>
      </c>
      <c r="Z35" s="90">
        <f>+จัดสรร!G20</f>
        <v>927790.34</v>
      </c>
    </row>
    <row r="36" spans="1:26" x14ac:dyDescent="0.2">
      <c r="A36" s="69">
        <v>234</v>
      </c>
      <c r="B36" s="69" t="s">
        <v>0</v>
      </c>
      <c r="C36" s="70" t="s">
        <v>1</v>
      </c>
      <c r="D36" s="70" t="s">
        <v>2</v>
      </c>
      <c r="E36" s="70" t="s">
        <v>33</v>
      </c>
      <c r="F36" s="70" t="s">
        <v>34</v>
      </c>
      <c r="G36" s="71" t="s">
        <v>148</v>
      </c>
      <c r="H36" s="79">
        <v>19895794.41</v>
      </c>
      <c r="I36" s="73">
        <v>10836865.23</v>
      </c>
      <c r="J36" s="73">
        <v>9058929.1799999997</v>
      </c>
      <c r="K36" s="82">
        <f>+จัดสรร!D21</f>
        <v>4241504.22</v>
      </c>
      <c r="L36" s="74">
        <v>575920.75</v>
      </c>
      <c r="M36" s="75">
        <v>8483008.4299999997</v>
      </c>
      <c r="N36" s="72">
        <v>3578794.78</v>
      </c>
      <c r="O36" s="73">
        <v>1950114.32</v>
      </c>
      <c r="P36" s="86">
        <f>+จัดสรร!E21</f>
        <v>814340.23</v>
      </c>
      <c r="Q36" s="76">
        <v>1628680.46</v>
      </c>
      <c r="R36" s="72">
        <v>8547946.5600000005</v>
      </c>
      <c r="S36" s="73">
        <v>4593718.49</v>
      </c>
      <c r="T36" s="76">
        <v>3954228.07</v>
      </c>
      <c r="U36" s="77">
        <v>14641837.710000001</v>
      </c>
      <c r="V36" s="72">
        <v>14641837.710000001</v>
      </c>
      <c r="W36" s="78">
        <v>571630.14</v>
      </c>
      <c r="X36" s="89">
        <f>+จัดสรร!F21</f>
        <v>571630.14</v>
      </c>
      <c r="Y36" s="74">
        <v>346019.1</v>
      </c>
      <c r="Z36" s="90">
        <f>+จัดสรร!G21</f>
        <v>346019.1</v>
      </c>
    </row>
    <row r="37" spans="1:26" x14ac:dyDescent="0.2">
      <c r="A37" s="69"/>
      <c r="B37" s="69"/>
      <c r="C37" s="70"/>
      <c r="D37" s="70"/>
      <c r="E37" s="70"/>
      <c r="F37" s="70"/>
      <c r="G37" s="71"/>
      <c r="H37" s="80">
        <f>SUM(H21:H36)</f>
        <v>711119350.45000017</v>
      </c>
      <c r="I37" s="80">
        <f t="shared" ref="I37:Y37" si="0">SUM(I21:I36)</f>
        <v>391564254.95999998</v>
      </c>
      <c r="J37" s="80">
        <f t="shared" si="0"/>
        <v>319555095.49000001</v>
      </c>
      <c r="K37" s="83">
        <f>SUM(K21:K36)</f>
        <v>142777547.79000002</v>
      </c>
      <c r="L37" s="80">
        <f t="shared" si="0"/>
        <v>34000000</v>
      </c>
      <c r="M37" s="80">
        <f t="shared" si="0"/>
        <v>285555095.48999995</v>
      </c>
      <c r="N37" s="80">
        <f t="shared" si="0"/>
        <v>126522713.35000001</v>
      </c>
      <c r="O37" s="80">
        <f t="shared" si="0"/>
        <v>69669881.689999983</v>
      </c>
      <c r="P37" s="86">
        <f>+จัดสรร!E22</f>
        <v>28426415.869999997</v>
      </c>
      <c r="Q37" s="80">
        <f t="shared" si="0"/>
        <v>56852831.660000004</v>
      </c>
      <c r="R37" s="80">
        <f t="shared" si="0"/>
        <v>547496288.1099999</v>
      </c>
      <c r="S37" s="80">
        <f t="shared" si="0"/>
        <v>293467523.71000004</v>
      </c>
      <c r="T37" s="80">
        <f t="shared" si="0"/>
        <v>254028764.39999998</v>
      </c>
      <c r="U37" s="80">
        <f t="shared" si="0"/>
        <v>630436691.55000007</v>
      </c>
      <c r="V37" s="80">
        <f t="shared" si="0"/>
        <v>623840408.08000004</v>
      </c>
      <c r="W37" s="80">
        <f t="shared" si="0"/>
        <v>50067983.530000001</v>
      </c>
      <c r="X37" s="89">
        <f>+จัดสรร!F22</f>
        <v>50067983.530000001</v>
      </c>
      <c r="Y37" s="80">
        <f t="shared" si="0"/>
        <v>47266682.400000006</v>
      </c>
      <c r="Z37" s="90">
        <f>+จัดสรร!G22</f>
        <v>47266682.400000006</v>
      </c>
    </row>
    <row r="38" spans="1:26" hidden="1" x14ac:dyDescent="0.2">
      <c r="A38" s="69">
        <v>235</v>
      </c>
      <c r="B38" s="69" t="s">
        <v>0</v>
      </c>
      <c r="C38" s="70" t="s">
        <v>183</v>
      </c>
      <c r="D38" s="70" t="s">
        <v>184</v>
      </c>
      <c r="E38" s="70" t="s">
        <v>185</v>
      </c>
      <c r="F38" s="70" t="s">
        <v>186</v>
      </c>
      <c r="G38" s="71" t="s">
        <v>148</v>
      </c>
      <c r="H38" s="72">
        <v>58760819.210000001</v>
      </c>
      <c r="I38" s="73">
        <v>50751107.090000004</v>
      </c>
      <c r="J38" s="73">
        <v>8009712.1200000001</v>
      </c>
      <c r="K38" s="73"/>
      <c r="L38" s="74">
        <v>0</v>
      </c>
      <c r="M38" s="75">
        <v>8009712.1200000001</v>
      </c>
      <c r="N38" s="72">
        <v>10227380.640000001</v>
      </c>
      <c r="O38" s="73">
        <v>8841482.2400000002</v>
      </c>
      <c r="P38" s="85"/>
      <c r="Q38" s="76">
        <v>1385898.4</v>
      </c>
      <c r="R38" s="72">
        <v>135343390.78</v>
      </c>
      <c r="S38" s="73">
        <v>106913667.52</v>
      </c>
      <c r="T38" s="76">
        <v>28429723.260000002</v>
      </c>
      <c r="U38" s="77">
        <v>37825333.780000001</v>
      </c>
      <c r="V38" s="72">
        <v>37825333.780000001</v>
      </c>
      <c r="W38" s="78">
        <v>1805130.46</v>
      </c>
      <c r="X38" s="88"/>
      <c r="Y38" s="74">
        <v>1908178.63</v>
      </c>
    </row>
    <row r="39" spans="1:26" hidden="1" x14ac:dyDescent="0.2">
      <c r="A39" s="69">
        <v>236</v>
      </c>
      <c r="B39" s="69" t="s">
        <v>0</v>
      </c>
      <c r="C39" s="70" t="s">
        <v>183</v>
      </c>
      <c r="D39" s="70" t="s">
        <v>184</v>
      </c>
      <c r="E39" s="70" t="s">
        <v>187</v>
      </c>
      <c r="F39" s="70" t="s">
        <v>188</v>
      </c>
      <c r="G39" s="71" t="s">
        <v>148</v>
      </c>
      <c r="H39" s="72">
        <v>27968068.940000001</v>
      </c>
      <c r="I39" s="73">
        <v>14595742.460000001</v>
      </c>
      <c r="J39" s="73">
        <v>13372326.48</v>
      </c>
      <c r="K39" s="73"/>
      <c r="L39" s="74">
        <v>0</v>
      </c>
      <c r="M39" s="75">
        <v>13372326.48</v>
      </c>
      <c r="N39" s="72">
        <v>4898169.1900000004</v>
      </c>
      <c r="O39" s="73">
        <v>2556951.9</v>
      </c>
      <c r="P39" s="85"/>
      <c r="Q39" s="76">
        <v>2341217.29</v>
      </c>
      <c r="R39" s="72">
        <v>11340277.5</v>
      </c>
      <c r="S39" s="73">
        <v>5800195.1900000004</v>
      </c>
      <c r="T39" s="76">
        <v>5540082.3099999996</v>
      </c>
      <c r="U39" s="77">
        <v>21253626.079999998</v>
      </c>
      <c r="V39" s="72">
        <v>21253626.079999998</v>
      </c>
      <c r="W39" s="78">
        <v>771917.2</v>
      </c>
      <c r="X39" s="88"/>
      <c r="Y39" s="74">
        <v>761351.05</v>
      </c>
    </row>
    <row r="40" spans="1:26" hidden="1" x14ac:dyDescent="0.2">
      <c r="A40" s="69">
        <v>237</v>
      </c>
      <c r="B40" s="69" t="s">
        <v>0</v>
      </c>
      <c r="C40" s="70" t="s">
        <v>183</v>
      </c>
      <c r="D40" s="70" t="s">
        <v>184</v>
      </c>
      <c r="E40" s="70" t="s">
        <v>189</v>
      </c>
      <c r="F40" s="70" t="s">
        <v>190</v>
      </c>
      <c r="G40" s="71" t="s">
        <v>148</v>
      </c>
      <c r="H40" s="72">
        <v>34059348.039999999</v>
      </c>
      <c r="I40" s="73">
        <v>20656243.75</v>
      </c>
      <c r="J40" s="73">
        <v>13403104.289999999</v>
      </c>
      <c r="K40" s="73"/>
      <c r="L40" s="74">
        <v>0</v>
      </c>
      <c r="M40" s="75">
        <v>13403104.289999999</v>
      </c>
      <c r="N40" s="72">
        <v>5939818.1600000001</v>
      </c>
      <c r="O40" s="73">
        <v>3600980.47</v>
      </c>
      <c r="P40" s="85"/>
      <c r="Q40" s="76">
        <v>2338837.69</v>
      </c>
      <c r="R40" s="72">
        <v>12945938.789999999</v>
      </c>
      <c r="S40" s="73">
        <v>7609859.6200000001</v>
      </c>
      <c r="T40" s="76">
        <v>5336079.17</v>
      </c>
      <c r="U40" s="77">
        <v>21078021.149999999</v>
      </c>
      <c r="V40" s="72">
        <v>21078021.149999999</v>
      </c>
      <c r="W40" s="78">
        <v>2075117.1</v>
      </c>
      <c r="X40" s="88"/>
      <c r="Y40" s="74">
        <v>908512.18</v>
      </c>
    </row>
    <row r="41" spans="1:26" hidden="1" x14ac:dyDescent="0.2">
      <c r="A41" s="69">
        <v>238</v>
      </c>
      <c r="B41" s="69" t="s">
        <v>0</v>
      </c>
      <c r="C41" s="70" t="s">
        <v>183</v>
      </c>
      <c r="D41" s="70" t="s">
        <v>184</v>
      </c>
      <c r="E41" s="70" t="s">
        <v>191</v>
      </c>
      <c r="F41" s="70" t="s">
        <v>192</v>
      </c>
      <c r="G41" s="71" t="s">
        <v>148</v>
      </c>
      <c r="H41" s="72">
        <v>50732167.479999997</v>
      </c>
      <c r="I41" s="73">
        <v>26954871.309999999</v>
      </c>
      <c r="J41" s="73">
        <v>23777296.170000002</v>
      </c>
      <c r="K41" s="73"/>
      <c r="L41" s="74">
        <v>0</v>
      </c>
      <c r="M41" s="75">
        <v>23777296.170000002</v>
      </c>
      <c r="N41" s="72">
        <v>8819271.6600000001</v>
      </c>
      <c r="O41" s="73">
        <v>4685636.4400000004</v>
      </c>
      <c r="P41" s="85"/>
      <c r="Q41" s="76">
        <v>4133635.22</v>
      </c>
      <c r="R41" s="72">
        <v>18891435.469999999</v>
      </c>
      <c r="S41" s="73">
        <v>9898822.3599999994</v>
      </c>
      <c r="T41" s="76">
        <v>8992613.1099999994</v>
      </c>
      <c r="U41" s="77">
        <v>36903544.5</v>
      </c>
      <c r="V41" s="72">
        <v>36903544.5</v>
      </c>
      <c r="W41" s="78">
        <v>1476000.64</v>
      </c>
      <c r="X41" s="88"/>
      <c r="Y41" s="74">
        <v>2125396.1800000002</v>
      </c>
    </row>
    <row r="42" spans="1:26" hidden="1" x14ac:dyDescent="0.2">
      <c r="A42" s="69">
        <v>239</v>
      </c>
      <c r="B42" s="69" t="s">
        <v>0</v>
      </c>
      <c r="C42" s="70" t="s">
        <v>183</v>
      </c>
      <c r="D42" s="70" t="s">
        <v>184</v>
      </c>
      <c r="E42" s="70" t="s">
        <v>193</v>
      </c>
      <c r="F42" s="70" t="s">
        <v>194</v>
      </c>
      <c r="G42" s="71" t="s">
        <v>148</v>
      </c>
      <c r="H42" s="72">
        <v>35879604.93</v>
      </c>
      <c r="I42" s="73">
        <v>17808033.02</v>
      </c>
      <c r="J42" s="73">
        <v>18071571.91</v>
      </c>
      <c r="K42" s="73"/>
      <c r="L42" s="74">
        <v>0</v>
      </c>
      <c r="M42" s="75">
        <v>18071571.91</v>
      </c>
      <c r="N42" s="72">
        <v>6227710.7800000003</v>
      </c>
      <c r="O42" s="73">
        <v>3091175.74</v>
      </c>
      <c r="P42" s="85"/>
      <c r="Q42" s="76">
        <v>3136535.04</v>
      </c>
      <c r="R42" s="72">
        <v>11518212.42</v>
      </c>
      <c r="S42" s="73">
        <v>5589015.2699999996</v>
      </c>
      <c r="T42" s="76">
        <v>5929197.1500000004</v>
      </c>
      <c r="U42" s="77">
        <v>27137304.100000001</v>
      </c>
      <c r="V42" s="72">
        <v>27137304.100000001</v>
      </c>
      <c r="W42" s="78">
        <v>2201052.64</v>
      </c>
      <c r="X42" s="88"/>
      <c r="Y42" s="74">
        <v>621706.72</v>
      </c>
    </row>
    <row r="43" spans="1:26" hidden="1" x14ac:dyDescent="0.2">
      <c r="A43" s="69">
        <v>240</v>
      </c>
      <c r="B43" s="69" t="s">
        <v>0</v>
      </c>
      <c r="C43" s="70" t="s">
        <v>183</v>
      </c>
      <c r="D43" s="70" t="s">
        <v>184</v>
      </c>
      <c r="E43" s="70" t="s">
        <v>195</v>
      </c>
      <c r="F43" s="70" t="s">
        <v>196</v>
      </c>
      <c r="G43" s="71" t="s">
        <v>148</v>
      </c>
      <c r="H43" s="72">
        <v>58027225.520000003</v>
      </c>
      <c r="I43" s="73">
        <v>33279319.68</v>
      </c>
      <c r="J43" s="73">
        <v>24747905.84</v>
      </c>
      <c r="K43" s="73"/>
      <c r="L43" s="74">
        <v>0</v>
      </c>
      <c r="M43" s="75">
        <v>24747905.84</v>
      </c>
      <c r="N43" s="72">
        <v>10064618.82</v>
      </c>
      <c r="O43" s="73">
        <v>5772658.3700000001</v>
      </c>
      <c r="P43" s="85"/>
      <c r="Q43" s="76">
        <v>4291960.45</v>
      </c>
      <c r="R43" s="72">
        <v>30037879.5</v>
      </c>
      <c r="S43" s="73">
        <v>16776439.470000001</v>
      </c>
      <c r="T43" s="76">
        <v>13261440.029999999</v>
      </c>
      <c r="U43" s="77">
        <v>42301306.32</v>
      </c>
      <c r="V43" s="72">
        <v>38806837.079999998</v>
      </c>
      <c r="W43" s="78">
        <v>3783730.66</v>
      </c>
      <c r="X43" s="88"/>
      <c r="Y43" s="74">
        <v>1986795.45</v>
      </c>
    </row>
    <row r="44" spans="1:26" hidden="1" x14ac:dyDescent="0.2">
      <c r="A44" s="69">
        <v>241</v>
      </c>
      <c r="B44" s="69" t="s">
        <v>0</v>
      </c>
      <c r="C44" s="70" t="s">
        <v>183</v>
      </c>
      <c r="D44" s="70" t="s">
        <v>184</v>
      </c>
      <c r="E44" s="70" t="s">
        <v>197</v>
      </c>
      <c r="F44" s="70" t="s">
        <v>198</v>
      </c>
      <c r="G44" s="71" t="s">
        <v>148</v>
      </c>
      <c r="H44" s="72">
        <v>24708586.489999998</v>
      </c>
      <c r="I44" s="73">
        <v>12370711.91</v>
      </c>
      <c r="J44" s="73">
        <v>12337874.58</v>
      </c>
      <c r="K44" s="73"/>
      <c r="L44" s="74">
        <v>0</v>
      </c>
      <c r="M44" s="75">
        <v>12337874.58</v>
      </c>
      <c r="N44" s="72">
        <v>4309313.62</v>
      </c>
      <c r="O44" s="73">
        <v>2157836.11</v>
      </c>
      <c r="P44" s="85"/>
      <c r="Q44" s="76">
        <v>2151477.5099999998</v>
      </c>
      <c r="R44" s="72">
        <v>8788764.4199999999</v>
      </c>
      <c r="S44" s="73">
        <v>4366689.3600000003</v>
      </c>
      <c r="T44" s="76">
        <v>4422075.0599999996</v>
      </c>
      <c r="U44" s="77">
        <v>18911427.149999999</v>
      </c>
      <c r="V44" s="72">
        <v>18911427.149999999</v>
      </c>
      <c r="W44" s="78">
        <v>2035798.21</v>
      </c>
      <c r="X44" s="88"/>
      <c r="Y44" s="74">
        <v>406893.03</v>
      </c>
    </row>
    <row r="45" spans="1:26" hidden="1" x14ac:dyDescent="0.2">
      <c r="A45" s="69">
        <v>242</v>
      </c>
      <c r="B45" s="69" t="s">
        <v>0</v>
      </c>
      <c r="C45" s="70" t="s">
        <v>199</v>
      </c>
      <c r="D45" s="70" t="s">
        <v>200</v>
      </c>
      <c r="E45" s="70" t="s">
        <v>201</v>
      </c>
      <c r="F45" s="70" t="s">
        <v>202</v>
      </c>
      <c r="G45" s="71" t="s">
        <v>148</v>
      </c>
      <c r="H45" s="72">
        <v>134749440.81999999</v>
      </c>
      <c r="I45" s="73">
        <v>79103268.859999999</v>
      </c>
      <c r="J45" s="73">
        <v>55646171.960000001</v>
      </c>
      <c r="K45" s="73"/>
      <c r="L45" s="74">
        <v>5749780</v>
      </c>
      <c r="M45" s="75">
        <v>49896391.960000001</v>
      </c>
      <c r="N45" s="72">
        <v>23910841.789999999</v>
      </c>
      <c r="O45" s="73">
        <v>14033747.970000001</v>
      </c>
      <c r="P45" s="85"/>
      <c r="Q45" s="76">
        <v>9877093.8200000003</v>
      </c>
      <c r="R45" s="72">
        <v>235845317.27000001</v>
      </c>
      <c r="S45" s="73">
        <v>124778324.37</v>
      </c>
      <c r="T45" s="76">
        <v>111066992.90000001</v>
      </c>
      <c r="U45" s="77">
        <v>176590258.68000001</v>
      </c>
      <c r="V45" s="72">
        <v>176590258.68000001</v>
      </c>
      <c r="W45" s="78">
        <v>1847767.45</v>
      </c>
      <c r="X45" s="88"/>
      <c r="Y45" s="74">
        <v>2964642</v>
      </c>
    </row>
    <row r="46" spans="1:26" hidden="1" x14ac:dyDescent="0.2">
      <c r="A46" s="69">
        <v>243</v>
      </c>
      <c r="B46" s="69" t="s">
        <v>0</v>
      </c>
      <c r="C46" s="70" t="s">
        <v>199</v>
      </c>
      <c r="D46" s="70" t="s">
        <v>200</v>
      </c>
      <c r="E46" s="70" t="s">
        <v>203</v>
      </c>
      <c r="F46" s="70" t="s">
        <v>204</v>
      </c>
      <c r="G46" s="71" t="s">
        <v>148</v>
      </c>
      <c r="H46" s="72">
        <v>60430507.140000001</v>
      </c>
      <c r="I46" s="73">
        <v>47539669.700000003</v>
      </c>
      <c r="J46" s="73">
        <v>12890837.439999999</v>
      </c>
      <c r="K46" s="73"/>
      <c r="L46" s="74">
        <v>1339134</v>
      </c>
      <c r="M46" s="75">
        <v>11551703.439999999</v>
      </c>
      <c r="N46" s="72">
        <v>10704370.609999999</v>
      </c>
      <c r="O46" s="73">
        <v>8420758.2400000002</v>
      </c>
      <c r="P46" s="85"/>
      <c r="Q46" s="76">
        <v>2283612.37</v>
      </c>
      <c r="R46" s="72">
        <v>91329907.219999999</v>
      </c>
      <c r="S46" s="73">
        <v>65376146.079999998</v>
      </c>
      <c r="T46" s="76">
        <v>25953761.140000001</v>
      </c>
      <c r="U46" s="77">
        <v>41128210.950000003</v>
      </c>
      <c r="V46" s="72">
        <v>35935505.990000002</v>
      </c>
      <c r="W46" s="78">
        <v>2897680.03</v>
      </c>
      <c r="X46" s="88"/>
      <c r="Y46" s="74">
        <v>2638634</v>
      </c>
    </row>
    <row r="47" spans="1:26" hidden="1" x14ac:dyDescent="0.2">
      <c r="A47" s="69">
        <v>244</v>
      </c>
      <c r="B47" s="69" t="s">
        <v>0</v>
      </c>
      <c r="C47" s="70" t="s">
        <v>199</v>
      </c>
      <c r="D47" s="70" t="s">
        <v>200</v>
      </c>
      <c r="E47" s="70" t="s">
        <v>205</v>
      </c>
      <c r="F47" s="70" t="s">
        <v>206</v>
      </c>
      <c r="G47" s="71" t="s">
        <v>148</v>
      </c>
      <c r="H47" s="72">
        <v>59291799.740000002</v>
      </c>
      <c r="I47" s="73">
        <v>26087279.359999999</v>
      </c>
      <c r="J47" s="73">
        <v>33204520.379999999</v>
      </c>
      <c r="K47" s="73"/>
      <c r="L47" s="74">
        <v>1657072</v>
      </c>
      <c r="M47" s="75">
        <v>31547448.379999999</v>
      </c>
      <c r="N47" s="72">
        <v>10502665.439999999</v>
      </c>
      <c r="O47" s="73">
        <v>4622469.1399999997</v>
      </c>
      <c r="P47" s="85"/>
      <c r="Q47" s="76">
        <v>5880196.2999999998</v>
      </c>
      <c r="R47" s="72">
        <v>20139538.969999999</v>
      </c>
      <c r="S47" s="73">
        <v>8331375.96</v>
      </c>
      <c r="T47" s="76">
        <v>11808163.01</v>
      </c>
      <c r="U47" s="77">
        <v>50892879.689999998</v>
      </c>
      <c r="V47" s="72">
        <v>48940180.490000002</v>
      </c>
      <c r="W47" s="78">
        <v>6320736.9800000004</v>
      </c>
      <c r="X47" s="88"/>
      <c r="Y47" s="74">
        <v>1596477</v>
      </c>
    </row>
    <row r="48" spans="1:26" hidden="1" x14ac:dyDescent="0.2">
      <c r="A48" s="69">
        <v>245</v>
      </c>
      <c r="B48" s="69" t="s">
        <v>0</v>
      </c>
      <c r="C48" s="70" t="s">
        <v>199</v>
      </c>
      <c r="D48" s="70" t="s">
        <v>200</v>
      </c>
      <c r="E48" s="70" t="s">
        <v>207</v>
      </c>
      <c r="F48" s="70" t="s">
        <v>208</v>
      </c>
      <c r="G48" s="71" t="s">
        <v>148</v>
      </c>
      <c r="H48" s="72">
        <v>67670498.219999999</v>
      </c>
      <c r="I48" s="73">
        <v>31049284.109999999</v>
      </c>
      <c r="J48" s="73">
        <v>36621214.109999999</v>
      </c>
      <c r="K48" s="73"/>
      <c r="L48" s="74">
        <v>2225075</v>
      </c>
      <c r="M48" s="75">
        <v>34396139.109999999</v>
      </c>
      <c r="N48" s="72">
        <v>11990220.949999999</v>
      </c>
      <c r="O48" s="73">
        <v>5502692.6100000003</v>
      </c>
      <c r="P48" s="85"/>
      <c r="Q48" s="76">
        <v>6487528.3399999999</v>
      </c>
      <c r="R48" s="72">
        <v>45522962.07</v>
      </c>
      <c r="S48" s="73">
        <v>20294021.289999999</v>
      </c>
      <c r="T48" s="76">
        <v>25228940.780000001</v>
      </c>
      <c r="U48" s="77">
        <v>68337683.230000004</v>
      </c>
      <c r="V48" s="72">
        <v>68337683.230000004</v>
      </c>
      <c r="W48" s="78">
        <v>6054000</v>
      </c>
      <c r="X48" s="88"/>
      <c r="Y48" s="74">
        <v>3769857</v>
      </c>
    </row>
    <row r="49" spans="1:25" hidden="1" x14ac:dyDescent="0.2">
      <c r="A49" s="69">
        <v>246</v>
      </c>
      <c r="B49" s="69" t="s">
        <v>0</v>
      </c>
      <c r="C49" s="70" t="s">
        <v>199</v>
      </c>
      <c r="D49" s="70" t="s">
        <v>200</v>
      </c>
      <c r="E49" s="70" t="s">
        <v>209</v>
      </c>
      <c r="F49" s="70" t="s">
        <v>210</v>
      </c>
      <c r="G49" s="71" t="s">
        <v>148</v>
      </c>
      <c r="H49" s="72">
        <v>76582328.790000007</v>
      </c>
      <c r="I49" s="73">
        <v>34182312.310000002</v>
      </c>
      <c r="J49" s="73">
        <v>42400016.479999997</v>
      </c>
      <c r="K49" s="73"/>
      <c r="L49" s="74">
        <v>2683255</v>
      </c>
      <c r="M49" s="75">
        <v>39716761.479999997</v>
      </c>
      <c r="N49" s="72">
        <v>13565426.939999999</v>
      </c>
      <c r="O49" s="73">
        <v>6051992.0599999996</v>
      </c>
      <c r="P49" s="85"/>
      <c r="Q49" s="76">
        <v>7513434.8799999999</v>
      </c>
      <c r="R49" s="72">
        <v>55833030.909999996</v>
      </c>
      <c r="S49" s="73">
        <v>23337040.82</v>
      </c>
      <c r="T49" s="76">
        <v>32495990.09</v>
      </c>
      <c r="U49" s="77">
        <v>82409441.450000003</v>
      </c>
      <c r="V49" s="72">
        <v>73973151.079999998</v>
      </c>
      <c r="W49" s="78">
        <v>5876209.1200000001</v>
      </c>
      <c r="X49" s="88"/>
      <c r="Y49" s="74">
        <v>3748464</v>
      </c>
    </row>
    <row r="50" spans="1:25" hidden="1" x14ac:dyDescent="0.2">
      <c r="A50" s="69">
        <v>247</v>
      </c>
      <c r="B50" s="69" t="s">
        <v>0</v>
      </c>
      <c r="C50" s="70" t="s">
        <v>199</v>
      </c>
      <c r="D50" s="70" t="s">
        <v>200</v>
      </c>
      <c r="E50" s="70" t="s">
        <v>211</v>
      </c>
      <c r="F50" s="70" t="s">
        <v>212</v>
      </c>
      <c r="G50" s="71" t="s">
        <v>148</v>
      </c>
      <c r="H50" s="72">
        <v>42733339.869999997</v>
      </c>
      <c r="I50" s="73">
        <v>23138113.52</v>
      </c>
      <c r="J50" s="73">
        <v>19595226.350000001</v>
      </c>
      <c r="K50" s="73"/>
      <c r="L50" s="74">
        <v>969414</v>
      </c>
      <c r="M50" s="75">
        <v>18625812.350000001</v>
      </c>
      <c r="N50" s="72">
        <v>7569579.1600000001</v>
      </c>
      <c r="O50" s="73">
        <v>4099409.44</v>
      </c>
      <c r="P50" s="85"/>
      <c r="Q50" s="76">
        <v>3470169.72</v>
      </c>
      <c r="R50" s="72">
        <v>14358816.93</v>
      </c>
      <c r="S50" s="73">
        <v>7651067.9900000002</v>
      </c>
      <c r="T50" s="76">
        <v>6707748.9400000004</v>
      </c>
      <c r="U50" s="77">
        <v>29773145.010000002</v>
      </c>
      <c r="V50" s="72">
        <v>28812513.649999999</v>
      </c>
      <c r="W50" s="78">
        <v>790979.02</v>
      </c>
      <c r="X50" s="88"/>
      <c r="Y50" s="74">
        <v>1578657</v>
      </c>
    </row>
    <row r="51" spans="1:25" hidden="1" x14ac:dyDescent="0.2">
      <c r="A51" s="69">
        <v>248</v>
      </c>
      <c r="B51" s="69" t="s">
        <v>0</v>
      </c>
      <c r="C51" s="70" t="s">
        <v>199</v>
      </c>
      <c r="D51" s="70" t="s">
        <v>200</v>
      </c>
      <c r="E51" s="70" t="s">
        <v>213</v>
      </c>
      <c r="F51" s="70" t="s">
        <v>214</v>
      </c>
      <c r="G51" s="71" t="s">
        <v>148</v>
      </c>
      <c r="H51" s="72">
        <v>33192712.41</v>
      </c>
      <c r="I51" s="73">
        <v>13442795.140000001</v>
      </c>
      <c r="J51" s="73">
        <v>19749917.27</v>
      </c>
      <c r="K51" s="73"/>
      <c r="L51" s="74">
        <v>1048028</v>
      </c>
      <c r="M51" s="75">
        <v>18701889.27</v>
      </c>
      <c r="N51" s="72">
        <v>5881740.4800000004</v>
      </c>
      <c r="O51" s="73">
        <v>2381270.8199999998</v>
      </c>
      <c r="P51" s="85"/>
      <c r="Q51" s="76">
        <v>3500469.66</v>
      </c>
      <c r="R51" s="72">
        <v>14393493.289999999</v>
      </c>
      <c r="S51" s="73">
        <v>5456280.9400000004</v>
      </c>
      <c r="T51" s="76">
        <v>8937212.3499999996</v>
      </c>
      <c r="U51" s="77">
        <v>32187599.280000001</v>
      </c>
      <c r="V51" s="72">
        <v>32187599.280000001</v>
      </c>
      <c r="W51" s="78">
        <v>509306.38</v>
      </c>
      <c r="X51" s="88"/>
      <c r="Y51" s="74">
        <v>2341051</v>
      </c>
    </row>
    <row r="52" spans="1:25" hidden="1" x14ac:dyDescent="0.2">
      <c r="A52" s="69">
        <v>249</v>
      </c>
      <c r="B52" s="69" t="s">
        <v>0</v>
      </c>
      <c r="C52" s="70" t="s">
        <v>199</v>
      </c>
      <c r="D52" s="70" t="s">
        <v>200</v>
      </c>
      <c r="E52" s="70" t="s">
        <v>215</v>
      </c>
      <c r="F52" s="70" t="s">
        <v>216</v>
      </c>
      <c r="G52" s="71" t="s">
        <v>148</v>
      </c>
      <c r="H52" s="72">
        <v>22741843.649999999</v>
      </c>
      <c r="I52" s="73">
        <v>9812268.9199999999</v>
      </c>
      <c r="J52" s="73">
        <v>12929574.73</v>
      </c>
      <c r="K52" s="73"/>
      <c r="L52" s="74">
        <v>713782</v>
      </c>
      <c r="M52" s="75">
        <v>12215792.73</v>
      </c>
      <c r="N52" s="72">
        <v>4028492.55</v>
      </c>
      <c r="O52" s="73">
        <v>1737930.22</v>
      </c>
      <c r="P52" s="85"/>
      <c r="Q52" s="76">
        <v>2290562.33</v>
      </c>
      <c r="R52" s="72">
        <v>11516401.550000001</v>
      </c>
      <c r="S52" s="73">
        <v>4814492.18</v>
      </c>
      <c r="T52" s="76">
        <v>6701909.3700000001</v>
      </c>
      <c r="U52" s="77">
        <v>21922046.43</v>
      </c>
      <c r="V52" s="72">
        <v>21922046.43</v>
      </c>
      <c r="W52" s="78">
        <v>385501.8</v>
      </c>
      <c r="X52" s="88"/>
      <c r="Y52" s="74">
        <v>1318574</v>
      </c>
    </row>
    <row r="53" spans="1:25" hidden="1" x14ac:dyDescent="0.2">
      <c r="A53" s="69">
        <v>250</v>
      </c>
      <c r="B53" s="69" t="s">
        <v>0</v>
      </c>
      <c r="C53" s="70" t="s">
        <v>199</v>
      </c>
      <c r="D53" s="70" t="s">
        <v>200</v>
      </c>
      <c r="E53" s="70" t="s">
        <v>217</v>
      </c>
      <c r="F53" s="70" t="s">
        <v>218</v>
      </c>
      <c r="G53" s="71" t="s">
        <v>148</v>
      </c>
      <c r="H53" s="72">
        <v>28239084.800000001</v>
      </c>
      <c r="I53" s="73">
        <v>9961894.6799999997</v>
      </c>
      <c r="J53" s="73">
        <v>18277190.120000001</v>
      </c>
      <c r="K53" s="73"/>
      <c r="L53" s="74">
        <v>956350</v>
      </c>
      <c r="M53" s="75">
        <v>17320840.120000001</v>
      </c>
      <c r="N53" s="72">
        <v>5005569.58</v>
      </c>
      <c r="O53" s="73">
        <v>1766315.71</v>
      </c>
      <c r="P53" s="85"/>
      <c r="Q53" s="76">
        <v>3239253.87</v>
      </c>
      <c r="R53" s="72">
        <v>11869823.73</v>
      </c>
      <c r="S53" s="73">
        <v>4014353.9</v>
      </c>
      <c r="T53" s="76">
        <v>7855469.8300000001</v>
      </c>
      <c r="U53" s="77">
        <v>29371913.82</v>
      </c>
      <c r="V53" s="72">
        <v>29371913.82</v>
      </c>
      <c r="W53" s="78">
        <v>375355.35</v>
      </c>
      <c r="X53" s="88"/>
      <c r="Y53" s="74">
        <v>1307624</v>
      </c>
    </row>
    <row r="54" spans="1:25" hidden="1" x14ac:dyDescent="0.2">
      <c r="A54" s="69">
        <v>251</v>
      </c>
      <c r="B54" s="69" t="s">
        <v>0</v>
      </c>
      <c r="C54" s="70" t="s">
        <v>199</v>
      </c>
      <c r="D54" s="70" t="s">
        <v>200</v>
      </c>
      <c r="E54" s="70" t="s">
        <v>219</v>
      </c>
      <c r="F54" s="70" t="s">
        <v>220</v>
      </c>
      <c r="G54" s="71" t="s">
        <v>148</v>
      </c>
      <c r="H54" s="72">
        <v>30624729.109999999</v>
      </c>
      <c r="I54" s="73">
        <v>13154969.710000001</v>
      </c>
      <c r="J54" s="73">
        <v>17469759.399999999</v>
      </c>
      <c r="K54" s="73"/>
      <c r="L54" s="74">
        <v>863798</v>
      </c>
      <c r="M54" s="75">
        <v>16605961.4</v>
      </c>
      <c r="N54" s="72">
        <v>5424717.8399999999</v>
      </c>
      <c r="O54" s="73">
        <v>2329261.94</v>
      </c>
      <c r="P54" s="85"/>
      <c r="Q54" s="76">
        <v>3095455.9</v>
      </c>
      <c r="R54" s="72">
        <v>9971721.6400000006</v>
      </c>
      <c r="S54" s="73">
        <v>4007500.03</v>
      </c>
      <c r="T54" s="76">
        <v>5964221.6100000003</v>
      </c>
      <c r="U54" s="77">
        <v>26529436.91</v>
      </c>
      <c r="V54" s="72">
        <v>25708467.34</v>
      </c>
      <c r="W54" s="78">
        <v>2065359.95</v>
      </c>
      <c r="X54" s="88"/>
      <c r="Y54" s="74">
        <v>1325167</v>
      </c>
    </row>
    <row r="55" spans="1:25" hidden="1" x14ac:dyDescent="0.2">
      <c r="A55" s="69">
        <v>252</v>
      </c>
      <c r="B55" s="69" t="s">
        <v>0</v>
      </c>
      <c r="C55" s="70" t="s">
        <v>199</v>
      </c>
      <c r="D55" s="70" t="s">
        <v>200</v>
      </c>
      <c r="E55" s="70" t="s">
        <v>221</v>
      </c>
      <c r="F55" s="70" t="s">
        <v>222</v>
      </c>
      <c r="G55" s="71" t="s">
        <v>148</v>
      </c>
      <c r="H55" s="72">
        <v>36552989.109999999</v>
      </c>
      <c r="I55" s="73">
        <v>13689718.880000001</v>
      </c>
      <c r="J55" s="73">
        <v>22863270.23</v>
      </c>
      <c r="K55" s="73"/>
      <c r="L55" s="74">
        <v>1202050</v>
      </c>
      <c r="M55" s="75">
        <v>21661220.23</v>
      </c>
      <c r="N55" s="72">
        <v>6474821.4199999999</v>
      </c>
      <c r="O55" s="73">
        <v>2426081.27</v>
      </c>
      <c r="P55" s="85"/>
      <c r="Q55" s="76">
        <v>4048740.15</v>
      </c>
      <c r="R55" s="72">
        <v>15668336.050000001</v>
      </c>
      <c r="S55" s="73">
        <v>5662308.1600000001</v>
      </c>
      <c r="T55" s="76">
        <v>10006027.890000001</v>
      </c>
      <c r="U55" s="77">
        <v>36918038.270000003</v>
      </c>
      <c r="V55" s="72">
        <v>33371385.690000001</v>
      </c>
      <c r="W55" s="78">
        <v>522020.07</v>
      </c>
      <c r="X55" s="88"/>
      <c r="Y55" s="74">
        <v>1379133</v>
      </c>
    </row>
    <row r="56" spans="1:25" hidden="1" x14ac:dyDescent="0.2">
      <c r="A56" s="69">
        <v>253</v>
      </c>
      <c r="B56" s="69" t="s">
        <v>0</v>
      </c>
      <c r="C56" s="70" t="s">
        <v>223</v>
      </c>
      <c r="D56" s="70" t="s">
        <v>224</v>
      </c>
      <c r="E56" s="70" t="s">
        <v>225</v>
      </c>
      <c r="F56" s="70" t="s">
        <v>226</v>
      </c>
      <c r="G56" s="71" t="s">
        <v>148</v>
      </c>
      <c r="H56" s="72">
        <v>72437146.769999996</v>
      </c>
      <c r="I56" s="73">
        <v>63977146.770000003</v>
      </c>
      <c r="J56" s="73">
        <v>8460000</v>
      </c>
      <c r="K56" s="73"/>
      <c r="L56" s="74">
        <v>0</v>
      </c>
      <c r="M56" s="75">
        <v>8460000</v>
      </c>
      <c r="N56" s="72">
        <v>12785132.5</v>
      </c>
      <c r="O56" s="73">
        <v>11245132.5</v>
      </c>
      <c r="P56" s="85"/>
      <c r="Q56" s="76">
        <v>1540000</v>
      </c>
      <c r="R56" s="72">
        <v>80331799.030000001</v>
      </c>
      <c r="S56" s="73">
        <v>80331799.030000001</v>
      </c>
      <c r="T56" s="76">
        <v>0</v>
      </c>
      <c r="U56" s="77">
        <v>10000000</v>
      </c>
      <c r="V56" s="72">
        <v>10000000</v>
      </c>
      <c r="W56" s="78">
        <v>1150334.58</v>
      </c>
      <c r="X56" s="88"/>
      <c r="Y56" s="74">
        <v>2436259.91</v>
      </c>
    </row>
    <row r="57" spans="1:25" hidden="1" x14ac:dyDescent="0.2">
      <c r="A57" s="69">
        <v>254</v>
      </c>
      <c r="B57" s="69" t="s">
        <v>0</v>
      </c>
      <c r="C57" s="70" t="s">
        <v>223</v>
      </c>
      <c r="D57" s="70" t="s">
        <v>224</v>
      </c>
      <c r="E57" s="70" t="s">
        <v>227</v>
      </c>
      <c r="F57" s="70" t="s">
        <v>228</v>
      </c>
      <c r="G57" s="71" t="s">
        <v>148</v>
      </c>
      <c r="H57" s="72">
        <v>80070319.939999998</v>
      </c>
      <c r="I57" s="73">
        <v>61959739.990000002</v>
      </c>
      <c r="J57" s="73">
        <v>18110579.949999999</v>
      </c>
      <c r="K57" s="73"/>
      <c r="L57" s="74">
        <v>0</v>
      </c>
      <c r="M57" s="75">
        <v>18110579.949999999</v>
      </c>
      <c r="N57" s="72">
        <v>14201098.460000001</v>
      </c>
      <c r="O57" s="73">
        <v>10993625.529999999</v>
      </c>
      <c r="P57" s="85"/>
      <c r="Q57" s="76">
        <v>3207472.93</v>
      </c>
      <c r="R57" s="72">
        <v>62352985.259999998</v>
      </c>
      <c r="S57" s="73">
        <v>46154170.020000003</v>
      </c>
      <c r="T57" s="76">
        <v>16198815.24</v>
      </c>
      <c r="U57" s="77">
        <v>37516868.119999997</v>
      </c>
      <c r="V57" s="72">
        <v>37516868.119999997</v>
      </c>
      <c r="W57" s="78">
        <v>11678649.210000001</v>
      </c>
      <c r="X57" s="88"/>
      <c r="Y57" s="74">
        <v>1990513.98</v>
      </c>
    </row>
    <row r="58" spans="1:25" hidden="1" x14ac:dyDescent="0.2">
      <c r="A58" s="69">
        <v>255</v>
      </c>
      <c r="B58" s="69" t="s">
        <v>0</v>
      </c>
      <c r="C58" s="70" t="s">
        <v>223</v>
      </c>
      <c r="D58" s="70" t="s">
        <v>224</v>
      </c>
      <c r="E58" s="70" t="s">
        <v>229</v>
      </c>
      <c r="F58" s="70" t="s">
        <v>230</v>
      </c>
      <c r="G58" s="71" t="s">
        <v>148</v>
      </c>
      <c r="H58" s="72">
        <v>36535788.68</v>
      </c>
      <c r="I58" s="73">
        <v>19677497.25</v>
      </c>
      <c r="J58" s="73">
        <v>16858291.43</v>
      </c>
      <c r="K58" s="73"/>
      <c r="L58" s="74">
        <v>0</v>
      </c>
      <c r="M58" s="75">
        <v>16858291.43</v>
      </c>
      <c r="N58" s="72">
        <v>6416675.8899999997</v>
      </c>
      <c r="O58" s="73">
        <v>3455848.79</v>
      </c>
      <c r="P58" s="85"/>
      <c r="Q58" s="76">
        <v>2960827.1</v>
      </c>
      <c r="R58" s="72">
        <v>15251681.49</v>
      </c>
      <c r="S58" s="73">
        <v>7972403.6500000004</v>
      </c>
      <c r="T58" s="76">
        <v>7279277.8399999999</v>
      </c>
      <c r="U58" s="77">
        <v>27098396.370000001</v>
      </c>
      <c r="V58" s="72">
        <v>27098396.370000001</v>
      </c>
      <c r="W58" s="78">
        <v>458844.06</v>
      </c>
      <c r="X58" s="88"/>
      <c r="Y58" s="74">
        <v>1082165.33</v>
      </c>
    </row>
    <row r="59" spans="1:25" hidden="1" x14ac:dyDescent="0.2">
      <c r="A59" s="69">
        <v>256</v>
      </c>
      <c r="B59" s="69" t="s">
        <v>0</v>
      </c>
      <c r="C59" s="70" t="s">
        <v>223</v>
      </c>
      <c r="D59" s="70" t="s">
        <v>224</v>
      </c>
      <c r="E59" s="70" t="s">
        <v>231</v>
      </c>
      <c r="F59" s="70" t="s">
        <v>232</v>
      </c>
      <c r="G59" s="71" t="s">
        <v>148</v>
      </c>
      <c r="H59" s="72">
        <v>30486468.73</v>
      </c>
      <c r="I59" s="73">
        <v>15724703.98</v>
      </c>
      <c r="J59" s="73">
        <v>14761764.75</v>
      </c>
      <c r="K59" s="73"/>
      <c r="L59" s="74">
        <v>0</v>
      </c>
      <c r="M59" s="75">
        <v>14761764.75</v>
      </c>
      <c r="N59" s="72">
        <v>5332290.3600000003</v>
      </c>
      <c r="O59" s="73">
        <v>2749715.66</v>
      </c>
      <c r="P59" s="85"/>
      <c r="Q59" s="76">
        <v>2582574.7000000002</v>
      </c>
      <c r="R59" s="72">
        <v>12418910.300000001</v>
      </c>
      <c r="S59" s="73">
        <v>6320130.9500000002</v>
      </c>
      <c r="T59" s="76">
        <v>6098779.3499999996</v>
      </c>
      <c r="U59" s="77">
        <v>23443118.800000001</v>
      </c>
      <c r="V59" s="72">
        <v>21023788.34</v>
      </c>
      <c r="W59" s="78">
        <v>1421338.51</v>
      </c>
      <c r="X59" s="88"/>
      <c r="Y59" s="74">
        <v>832038.88</v>
      </c>
    </row>
    <row r="60" spans="1:25" hidden="1" x14ac:dyDescent="0.2">
      <c r="A60" s="69">
        <v>257</v>
      </c>
      <c r="B60" s="69" t="s">
        <v>0</v>
      </c>
      <c r="C60" s="70" t="s">
        <v>223</v>
      </c>
      <c r="D60" s="70" t="s">
        <v>224</v>
      </c>
      <c r="E60" s="70" t="s">
        <v>233</v>
      </c>
      <c r="F60" s="70" t="s">
        <v>234</v>
      </c>
      <c r="G60" s="71" t="s">
        <v>148</v>
      </c>
      <c r="H60" s="72">
        <v>24727887.120000001</v>
      </c>
      <c r="I60" s="73">
        <v>14235348.1</v>
      </c>
      <c r="J60" s="73">
        <v>10492539.02</v>
      </c>
      <c r="K60" s="73"/>
      <c r="L60" s="74">
        <v>0</v>
      </c>
      <c r="M60" s="75">
        <v>10492539.02</v>
      </c>
      <c r="N60" s="72">
        <v>4365390.3600000003</v>
      </c>
      <c r="O60" s="73">
        <v>2513140.66</v>
      </c>
      <c r="P60" s="85"/>
      <c r="Q60" s="76">
        <v>1852249.7</v>
      </c>
      <c r="R60" s="72">
        <v>8747191.8399999999</v>
      </c>
      <c r="S60" s="73">
        <v>4935209.79</v>
      </c>
      <c r="T60" s="76">
        <v>3811982.05</v>
      </c>
      <c r="U60" s="77">
        <v>16156770.77</v>
      </c>
      <c r="V60" s="72">
        <v>16156770.77</v>
      </c>
      <c r="W60" s="78">
        <v>992584.41</v>
      </c>
      <c r="X60" s="88"/>
      <c r="Y60" s="74">
        <v>767942.72</v>
      </c>
    </row>
    <row r="61" spans="1:25" hidden="1" x14ac:dyDescent="0.2">
      <c r="A61" s="69">
        <v>258</v>
      </c>
      <c r="B61" s="69" t="s">
        <v>0</v>
      </c>
      <c r="C61" s="70" t="s">
        <v>223</v>
      </c>
      <c r="D61" s="70" t="s">
        <v>224</v>
      </c>
      <c r="E61" s="70" t="s">
        <v>235</v>
      </c>
      <c r="F61" s="70" t="s">
        <v>236</v>
      </c>
      <c r="G61" s="71" t="s">
        <v>148</v>
      </c>
      <c r="H61" s="72">
        <v>24967699.489999998</v>
      </c>
      <c r="I61" s="73">
        <v>15788969.289999999</v>
      </c>
      <c r="J61" s="73">
        <v>9178730.1999999993</v>
      </c>
      <c r="K61" s="73"/>
      <c r="L61" s="74">
        <v>0</v>
      </c>
      <c r="M61" s="75">
        <v>9178730.1999999993</v>
      </c>
      <c r="N61" s="72">
        <v>4435429.74</v>
      </c>
      <c r="O61" s="73">
        <v>2804453.03</v>
      </c>
      <c r="P61" s="85"/>
      <c r="Q61" s="76">
        <v>1630976.71</v>
      </c>
      <c r="R61" s="72">
        <v>10881836.869999999</v>
      </c>
      <c r="S61" s="73">
        <v>6717525.5599999996</v>
      </c>
      <c r="T61" s="76">
        <v>4164311.31</v>
      </c>
      <c r="U61" s="77">
        <v>14974018.220000001</v>
      </c>
      <c r="V61" s="72">
        <v>14974018.220000001</v>
      </c>
      <c r="W61" s="78">
        <v>3210296.44</v>
      </c>
      <c r="X61" s="88"/>
      <c r="Y61" s="74">
        <v>567377.23</v>
      </c>
    </row>
    <row r="62" spans="1:25" hidden="1" x14ac:dyDescent="0.2">
      <c r="A62" s="69">
        <v>259</v>
      </c>
      <c r="B62" s="69" t="s">
        <v>0</v>
      </c>
      <c r="C62" s="70" t="s">
        <v>237</v>
      </c>
      <c r="D62" s="70" t="s">
        <v>238</v>
      </c>
      <c r="E62" s="70" t="s">
        <v>239</v>
      </c>
      <c r="F62" s="70" t="s">
        <v>240</v>
      </c>
      <c r="G62" s="71" t="s">
        <v>148</v>
      </c>
      <c r="H62" s="72">
        <v>126092243.69</v>
      </c>
      <c r="I62" s="73">
        <v>81837664.480000004</v>
      </c>
      <c r="J62" s="73">
        <v>44254579.210000001</v>
      </c>
      <c r="K62" s="73"/>
      <c r="L62" s="74">
        <v>9486574.0199999996</v>
      </c>
      <c r="M62" s="75">
        <v>34768005.189999998</v>
      </c>
      <c r="N62" s="72">
        <v>22811419.690000001</v>
      </c>
      <c r="O62" s="73">
        <v>14805822.82</v>
      </c>
      <c r="P62" s="85"/>
      <c r="Q62" s="76">
        <v>8005596.8700000001</v>
      </c>
      <c r="R62" s="72">
        <v>426293171.49000001</v>
      </c>
      <c r="S62" s="73">
        <v>241388997.12</v>
      </c>
      <c r="T62" s="76">
        <v>184904174.37</v>
      </c>
      <c r="U62" s="77">
        <v>237164350.44999999</v>
      </c>
      <c r="V62" s="72">
        <v>237164350.44999999</v>
      </c>
      <c r="W62" s="78">
        <v>5458005.8200000003</v>
      </c>
      <c r="X62" s="88"/>
      <c r="Y62" s="74">
        <v>12863180.32</v>
      </c>
    </row>
    <row r="63" spans="1:25" hidden="1" x14ac:dyDescent="0.2">
      <c r="A63" s="69">
        <v>260</v>
      </c>
      <c r="B63" s="69" t="s">
        <v>0</v>
      </c>
      <c r="C63" s="70" t="s">
        <v>237</v>
      </c>
      <c r="D63" s="70" t="s">
        <v>238</v>
      </c>
      <c r="E63" s="70" t="s">
        <v>241</v>
      </c>
      <c r="F63" s="70" t="s">
        <v>242</v>
      </c>
      <c r="G63" s="71" t="s">
        <v>148</v>
      </c>
      <c r="H63" s="72">
        <v>67961917.060000002</v>
      </c>
      <c r="I63" s="73">
        <v>61458256.359999999</v>
      </c>
      <c r="J63" s="73">
        <v>6503660.7000000002</v>
      </c>
      <c r="K63" s="73"/>
      <c r="L63" s="74">
        <v>1135486.8799999999</v>
      </c>
      <c r="M63" s="75">
        <v>5368173.82</v>
      </c>
      <c r="N63" s="72">
        <v>12291728.859999999</v>
      </c>
      <c r="O63" s="73">
        <v>11122297.9</v>
      </c>
      <c r="P63" s="85"/>
      <c r="Q63" s="76">
        <v>1169430.96</v>
      </c>
      <c r="R63" s="72">
        <v>116144068.33</v>
      </c>
      <c r="S63" s="73">
        <v>95429988.010000005</v>
      </c>
      <c r="T63" s="76">
        <v>20714080.32</v>
      </c>
      <c r="U63" s="77">
        <v>28387171.98</v>
      </c>
      <c r="V63" s="72">
        <v>21690007.149999999</v>
      </c>
      <c r="W63" s="78">
        <v>23966270.260000002</v>
      </c>
      <c r="X63" s="88"/>
      <c r="Y63" s="74">
        <v>4839553</v>
      </c>
    </row>
    <row r="64" spans="1:25" hidden="1" x14ac:dyDescent="0.2">
      <c r="A64" s="69">
        <v>261</v>
      </c>
      <c r="B64" s="69" t="s">
        <v>0</v>
      </c>
      <c r="C64" s="70" t="s">
        <v>237</v>
      </c>
      <c r="D64" s="70" t="s">
        <v>238</v>
      </c>
      <c r="E64" s="70" t="s">
        <v>243</v>
      </c>
      <c r="F64" s="70" t="s">
        <v>244</v>
      </c>
      <c r="G64" s="71" t="s">
        <v>148</v>
      </c>
      <c r="H64" s="72">
        <v>61486220.049999997</v>
      </c>
      <c r="I64" s="73">
        <v>32116187.620000001</v>
      </c>
      <c r="J64" s="73">
        <v>29370032.43</v>
      </c>
      <c r="K64" s="73"/>
      <c r="L64" s="74">
        <v>1884045.59</v>
      </c>
      <c r="M64" s="75">
        <v>27485986.84</v>
      </c>
      <c r="N64" s="72">
        <v>11120521.289999999</v>
      </c>
      <c r="O64" s="73">
        <v>5809615.4500000002</v>
      </c>
      <c r="P64" s="85"/>
      <c r="Q64" s="76">
        <v>5310905.84</v>
      </c>
      <c r="R64" s="72">
        <v>23980049.690000001</v>
      </c>
      <c r="S64" s="73">
        <v>11559848.119999999</v>
      </c>
      <c r="T64" s="76">
        <v>12420201.57</v>
      </c>
      <c r="U64" s="77">
        <v>47101139.840000004</v>
      </c>
      <c r="V64" s="72">
        <v>39410306.159999996</v>
      </c>
      <c r="W64" s="78">
        <v>419197.42</v>
      </c>
      <c r="X64" s="88"/>
      <c r="Y64" s="74">
        <v>4377223</v>
      </c>
    </row>
    <row r="65" spans="1:25" hidden="1" x14ac:dyDescent="0.2">
      <c r="A65" s="69">
        <v>262</v>
      </c>
      <c r="B65" s="69" t="s">
        <v>0</v>
      </c>
      <c r="C65" s="70" t="s">
        <v>237</v>
      </c>
      <c r="D65" s="70" t="s">
        <v>238</v>
      </c>
      <c r="E65" s="70" t="s">
        <v>245</v>
      </c>
      <c r="F65" s="70" t="s">
        <v>246</v>
      </c>
      <c r="G65" s="71" t="s">
        <v>148</v>
      </c>
      <c r="H65" s="72">
        <v>46360118.920000002</v>
      </c>
      <c r="I65" s="73">
        <v>25065235.440000001</v>
      </c>
      <c r="J65" s="73">
        <v>21294883.48</v>
      </c>
      <c r="K65" s="73"/>
      <c r="L65" s="74">
        <v>1277836.42</v>
      </c>
      <c r="M65" s="75">
        <v>20017047.059999999</v>
      </c>
      <c r="N65" s="72">
        <v>8384784.25</v>
      </c>
      <c r="O65" s="73">
        <v>4532304.2699999996</v>
      </c>
      <c r="P65" s="85"/>
      <c r="Q65" s="76">
        <v>3852479.98</v>
      </c>
      <c r="R65" s="72">
        <v>13401520.800000001</v>
      </c>
      <c r="S65" s="73">
        <v>6602973.6399999997</v>
      </c>
      <c r="T65" s="76">
        <v>6798547.1600000001</v>
      </c>
      <c r="U65" s="77">
        <v>31945910.620000001</v>
      </c>
      <c r="V65" s="72">
        <v>24428851.710000001</v>
      </c>
      <c r="W65" s="78">
        <v>3529323.58</v>
      </c>
      <c r="X65" s="88"/>
      <c r="Y65" s="74">
        <v>2809079</v>
      </c>
    </row>
    <row r="66" spans="1:25" hidden="1" x14ac:dyDescent="0.2">
      <c r="A66" s="69">
        <v>263</v>
      </c>
      <c r="B66" s="69" t="s">
        <v>0</v>
      </c>
      <c r="C66" s="70" t="s">
        <v>237</v>
      </c>
      <c r="D66" s="70" t="s">
        <v>238</v>
      </c>
      <c r="E66" s="70" t="s">
        <v>247</v>
      </c>
      <c r="F66" s="70" t="s">
        <v>248</v>
      </c>
      <c r="G66" s="71" t="s">
        <v>148</v>
      </c>
      <c r="H66" s="72">
        <v>36543819.390000001</v>
      </c>
      <c r="I66" s="73">
        <v>14479331.880000001</v>
      </c>
      <c r="J66" s="73">
        <v>22064487.510000002</v>
      </c>
      <c r="K66" s="73"/>
      <c r="L66" s="74">
        <v>1392320.07</v>
      </c>
      <c r="M66" s="75">
        <v>20672167.440000001</v>
      </c>
      <c r="N66" s="72">
        <v>6609388.5999999996</v>
      </c>
      <c r="O66" s="73">
        <v>2618530.96</v>
      </c>
      <c r="P66" s="85"/>
      <c r="Q66" s="76">
        <v>3990857.64</v>
      </c>
      <c r="R66" s="72">
        <v>14092934.07</v>
      </c>
      <c r="S66" s="73">
        <v>5340277.38</v>
      </c>
      <c r="T66" s="76">
        <v>8752656.6899999995</v>
      </c>
      <c r="U66" s="77">
        <v>34808001.840000004</v>
      </c>
      <c r="V66" s="72">
        <v>31216565.370000001</v>
      </c>
      <c r="W66" s="78">
        <v>216732.07</v>
      </c>
      <c r="X66" s="88"/>
      <c r="Y66" s="74">
        <v>1960956</v>
      </c>
    </row>
    <row r="67" spans="1:25" hidden="1" x14ac:dyDescent="0.2">
      <c r="A67" s="69">
        <v>264</v>
      </c>
      <c r="B67" s="69" t="s">
        <v>0</v>
      </c>
      <c r="C67" s="70" t="s">
        <v>237</v>
      </c>
      <c r="D67" s="70" t="s">
        <v>238</v>
      </c>
      <c r="E67" s="70" t="s">
        <v>249</v>
      </c>
      <c r="F67" s="70" t="s">
        <v>250</v>
      </c>
      <c r="G67" s="71" t="s">
        <v>148</v>
      </c>
      <c r="H67" s="72">
        <v>25937556.870000001</v>
      </c>
      <c r="I67" s="73">
        <v>14762632.77</v>
      </c>
      <c r="J67" s="73">
        <v>11174924.1</v>
      </c>
      <c r="K67" s="73"/>
      <c r="L67" s="74">
        <v>666064.17000000004</v>
      </c>
      <c r="M67" s="75">
        <v>10508859.93</v>
      </c>
      <c r="N67" s="72">
        <v>4702517.18</v>
      </c>
      <c r="O67" s="73">
        <v>2676368.9700000002</v>
      </c>
      <c r="P67" s="85"/>
      <c r="Q67" s="76">
        <v>2026148.21</v>
      </c>
      <c r="R67" s="72">
        <v>7859440.1900000004</v>
      </c>
      <c r="S67" s="73">
        <v>4408908.24</v>
      </c>
      <c r="T67" s="76">
        <v>3450531.95</v>
      </c>
      <c r="U67" s="77">
        <v>16651604.26</v>
      </c>
      <c r="V67" s="72">
        <v>16651604.26</v>
      </c>
      <c r="W67" s="78">
        <v>666054.80000000005</v>
      </c>
      <c r="X67" s="88"/>
      <c r="Y67" s="74">
        <v>971906</v>
      </c>
    </row>
    <row r="68" spans="1:25" hidden="1" x14ac:dyDescent="0.2">
      <c r="A68" s="69">
        <v>265</v>
      </c>
      <c r="B68" s="69" t="s">
        <v>0</v>
      </c>
      <c r="C68" s="70" t="s">
        <v>237</v>
      </c>
      <c r="D68" s="70" t="s">
        <v>238</v>
      </c>
      <c r="E68" s="70" t="s">
        <v>251</v>
      </c>
      <c r="F68" s="70" t="s">
        <v>252</v>
      </c>
      <c r="G68" s="71" t="s">
        <v>148</v>
      </c>
      <c r="H68" s="72">
        <v>40020940.530000001</v>
      </c>
      <c r="I68" s="73">
        <v>18233732.379999999</v>
      </c>
      <c r="J68" s="73">
        <v>21787208.149999999</v>
      </c>
      <c r="K68" s="73"/>
      <c r="L68" s="74">
        <v>1274905.98</v>
      </c>
      <c r="M68" s="75">
        <v>20512302.170000002</v>
      </c>
      <c r="N68" s="72">
        <v>7242606.1399999997</v>
      </c>
      <c r="O68" s="73">
        <v>3299387.01</v>
      </c>
      <c r="P68" s="85"/>
      <c r="Q68" s="76">
        <v>3943219.13</v>
      </c>
      <c r="R68" s="72">
        <v>11004198.84</v>
      </c>
      <c r="S68" s="73">
        <v>4861976.7</v>
      </c>
      <c r="T68" s="76">
        <v>6142222.1399999997</v>
      </c>
      <c r="U68" s="77">
        <v>31872649.420000002</v>
      </c>
      <c r="V68" s="72">
        <v>31872649.420000002</v>
      </c>
      <c r="W68" s="78">
        <v>702828.02</v>
      </c>
      <c r="X68" s="88"/>
      <c r="Y68" s="74">
        <v>2326771</v>
      </c>
    </row>
    <row r="69" spans="1:25" hidden="1" x14ac:dyDescent="0.2">
      <c r="A69" s="69">
        <v>266</v>
      </c>
      <c r="B69" s="69" t="s">
        <v>0</v>
      </c>
      <c r="C69" s="70" t="s">
        <v>237</v>
      </c>
      <c r="D69" s="70" t="s">
        <v>238</v>
      </c>
      <c r="E69" s="70" t="s">
        <v>253</v>
      </c>
      <c r="F69" s="70" t="s">
        <v>254</v>
      </c>
      <c r="G69" s="71" t="s">
        <v>148</v>
      </c>
      <c r="H69" s="72">
        <v>24668592.989999998</v>
      </c>
      <c r="I69" s="73">
        <v>10004584.57</v>
      </c>
      <c r="J69" s="73">
        <v>14664008.42</v>
      </c>
      <c r="K69" s="73"/>
      <c r="L69" s="74">
        <v>910375.24</v>
      </c>
      <c r="M69" s="75">
        <v>13753633.18</v>
      </c>
      <c r="N69" s="72">
        <v>4479355.96</v>
      </c>
      <c r="O69" s="73">
        <v>1817045.53</v>
      </c>
      <c r="P69" s="85"/>
      <c r="Q69" s="76">
        <v>2662310.4300000002</v>
      </c>
      <c r="R69" s="72">
        <v>9088821.5399999991</v>
      </c>
      <c r="S69" s="73">
        <v>3655759.4</v>
      </c>
      <c r="T69" s="76">
        <v>5433062.1399999997</v>
      </c>
      <c r="U69" s="77">
        <v>22759380.989999998</v>
      </c>
      <c r="V69" s="72">
        <v>22759380.989999998</v>
      </c>
      <c r="W69" s="78">
        <v>116772.38</v>
      </c>
      <c r="X69" s="88"/>
      <c r="Y69" s="74">
        <v>366355</v>
      </c>
    </row>
    <row r="70" spans="1:25" hidden="1" x14ac:dyDescent="0.2">
      <c r="A70" s="69">
        <v>267</v>
      </c>
      <c r="B70" s="69" t="s">
        <v>0</v>
      </c>
      <c r="C70" s="70" t="s">
        <v>237</v>
      </c>
      <c r="D70" s="70" t="s">
        <v>238</v>
      </c>
      <c r="E70" s="70" t="s">
        <v>255</v>
      </c>
      <c r="F70" s="70" t="s">
        <v>256</v>
      </c>
      <c r="G70" s="71" t="s">
        <v>148</v>
      </c>
      <c r="H70" s="72">
        <v>21397383.140000001</v>
      </c>
      <c r="I70" s="73">
        <v>12419142.82</v>
      </c>
      <c r="J70" s="73">
        <v>8978240.3200000003</v>
      </c>
      <c r="K70" s="73"/>
      <c r="L70" s="74">
        <v>567310.27</v>
      </c>
      <c r="M70" s="75">
        <v>8410930.0500000007</v>
      </c>
      <c r="N70" s="72">
        <v>3879689.82</v>
      </c>
      <c r="O70" s="73">
        <v>2251684.19</v>
      </c>
      <c r="P70" s="85"/>
      <c r="Q70" s="76">
        <v>1628005.63</v>
      </c>
      <c r="R70" s="72">
        <v>8283344.6699999999</v>
      </c>
      <c r="S70" s="73">
        <v>4706833.8099999996</v>
      </c>
      <c r="T70" s="76">
        <v>3576510.86</v>
      </c>
      <c r="U70" s="77">
        <v>14182756.810000001</v>
      </c>
      <c r="V70" s="72">
        <v>14182756.810000001</v>
      </c>
      <c r="W70" s="78">
        <v>1733497.77</v>
      </c>
      <c r="X70" s="88"/>
      <c r="Y70" s="74">
        <v>750798</v>
      </c>
    </row>
    <row r="71" spans="1:25" hidden="1" x14ac:dyDescent="0.2">
      <c r="A71" s="69">
        <v>268</v>
      </c>
      <c r="B71" s="69" t="s">
        <v>0</v>
      </c>
      <c r="C71" s="70" t="s">
        <v>237</v>
      </c>
      <c r="D71" s="70" t="s">
        <v>238</v>
      </c>
      <c r="E71" s="70" t="s">
        <v>257</v>
      </c>
      <c r="F71" s="70" t="s">
        <v>258</v>
      </c>
      <c r="G71" s="71" t="s">
        <v>148</v>
      </c>
      <c r="H71" s="72">
        <v>38776678.07</v>
      </c>
      <c r="I71" s="73">
        <v>23406605.18</v>
      </c>
      <c r="J71" s="73">
        <v>15370072.890000001</v>
      </c>
      <c r="K71" s="73"/>
      <c r="L71" s="74">
        <v>911775.23</v>
      </c>
      <c r="M71" s="75">
        <v>14458297.66</v>
      </c>
      <c r="N71" s="72">
        <v>7025765.1600000001</v>
      </c>
      <c r="O71" s="73">
        <v>4242193.0599999996</v>
      </c>
      <c r="P71" s="85"/>
      <c r="Q71" s="76">
        <v>2783572.1</v>
      </c>
      <c r="R71" s="72">
        <v>10875268.76</v>
      </c>
      <c r="S71" s="73">
        <v>6234532.9400000004</v>
      </c>
      <c r="T71" s="76">
        <v>4640735.82</v>
      </c>
      <c r="U71" s="77">
        <v>22794380.809999999</v>
      </c>
      <c r="V71" s="72">
        <v>22794380.809999999</v>
      </c>
      <c r="W71" s="78">
        <v>2946061.08</v>
      </c>
      <c r="X71" s="88"/>
      <c r="Y71" s="74">
        <v>1917760</v>
      </c>
    </row>
    <row r="72" spans="1:25" hidden="1" x14ac:dyDescent="0.2">
      <c r="A72" s="69">
        <v>269</v>
      </c>
      <c r="B72" s="69" t="s">
        <v>0</v>
      </c>
      <c r="C72" s="70" t="s">
        <v>237</v>
      </c>
      <c r="D72" s="70" t="s">
        <v>238</v>
      </c>
      <c r="E72" s="70" t="s">
        <v>259</v>
      </c>
      <c r="F72" s="70" t="s">
        <v>260</v>
      </c>
      <c r="G72" s="71" t="s">
        <v>148</v>
      </c>
      <c r="H72" s="72">
        <v>54511685.149999999</v>
      </c>
      <c r="I72" s="73">
        <v>20720666.800000001</v>
      </c>
      <c r="J72" s="73">
        <v>33791018.350000001</v>
      </c>
      <c r="K72" s="73"/>
      <c r="L72" s="74">
        <v>1883249.03</v>
      </c>
      <c r="M72" s="75">
        <v>31907769.32</v>
      </c>
      <c r="N72" s="72">
        <v>9859092.9000000004</v>
      </c>
      <c r="O72" s="73">
        <v>3747888.23</v>
      </c>
      <c r="P72" s="85"/>
      <c r="Q72" s="76">
        <v>6111204.6699999999</v>
      </c>
      <c r="R72" s="72">
        <v>10575787.74</v>
      </c>
      <c r="S72" s="73">
        <v>3396784.94</v>
      </c>
      <c r="T72" s="76">
        <v>7179002.7999999998</v>
      </c>
      <c r="U72" s="77">
        <v>47081225.82</v>
      </c>
      <c r="V72" s="72">
        <v>42220055.18</v>
      </c>
      <c r="W72" s="78">
        <v>307719.94</v>
      </c>
      <c r="X72" s="88"/>
      <c r="Y72" s="74">
        <v>2247938</v>
      </c>
    </row>
    <row r="73" spans="1:25" hidden="1" x14ac:dyDescent="0.2">
      <c r="A73" s="69">
        <v>270</v>
      </c>
      <c r="B73" s="69" t="s">
        <v>0</v>
      </c>
      <c r="C73" s="70" t="s">
        <v>237</v>
      </c>
      <c r="D73" s="70" t="s">
        <v>238</v>
      </c>
      <c r="E73" s="70" t="s">
        <v>261</v>
      </c>
      <c r="F73" s="70" t="s">
        <v>262</v>
      </c>
      <c r="G73" s="71" t="s">
        <v>148</v>
      </c>
      <c r="H73" s="72">
        <v>27781967.18</v>
      </c>
      <c r="I73" s="73">
        <v>13670770.26</v>
      </c>
      <c r="J73" s="73">
        <v>14111196.92</v>
      </c>
      <c r="K73" s="73"/>
      <c r="L73" s="74">
        <v>897463.88</v>
      </c>
      <c r="M73" s="75">
        <v>13213733.039999999</v>
      </c>
      <c r="N73" s="72">
        <v>5029357.43</v>
      </c>
      <c r="O73" s="73">
        <v>2475659.86</v>
      </c>
      <c r="P73" s="85"/>
      <c r="Q73" s="76">
        <v>2553697.5699999998</v>
      </c>
      <c r="R73" s="72">
        <v>10641060.699999999</v>
      </c>
      <c r="S73" s="73">
        <v>4869358.13</v>
      </c>
      <c r="T73" s="76">
        <v>5771702.5700000003</v>
      </c>
      <c r="U73" s="77">
        <v>22436597.059999999</v>
      </c>
      <c r="V73" s="72">
        <v>22436597.059999999</v>
      </c>
      <c r="W73" s="78">
        <v>420861.88</v>
      </c>
      <c r="X73" s="88"/>
      <c r="Y73" s="74">
        <v>858382</v>
      </c>
    </row>
    <row r="74" spans="1:25" hidden="1" x14ac:dyDescent="0.2">
      <c r="A74" s="69">
        <v>271</v>
      </c>
      <c r="B74" s="69" t="s">
        <v>0</v>
      </c>
      <c r="C74" s="70" t="s">
        <v>263</v>
      </c>
      <c r="D74" s="70" t="s">
        <v>264</v>
      </c>
      <c r="E74" s="70" t="s">
        <v>265</v>
      </c>
      <c r="F74" s="70" t="s">
        <v>266</v>
      </c>
      <c r="G74" s="71" t="s">
        <v>148</v>
      </c>
      <c r="H74" s="72">
        <v>75042272.629999995</v>
      </c>
      <c r="I74" s="73">
        <v>65668144.32</v>
      </c>
      <c r="J74" s="73">
        <v>9374128.3100000005</v>
      </c>
      <c r="K74" s="73"/>
      <c r="L74" s="74">
        <v>0</v>
      </c>
      <c r="M74" s="75">
        <v>9374128.3100000005</v>
      </c>
      <c r="N74" s="72">
        <v>13211725.789999999</v>
      </c>
      <c r="O74" s="73">
        <v>11560349.51</v>
      </c>
      <c r="P74" s="85"/>
      <c r="Q74" s="76">
        <v>1651376.28</v>
      </c>
      <c r="R74" s="72">
        <v>145384630.72999999</v>
      </c>
      <c r="S74" s="73">
        <v>114168021.23</v>
      </c>
      <c r="T74" s="76">
        <v>31216609.5</v>
      </c>
      <c r="U74" s="77">
        <v>42242114.090000004</v>
      </c>
      <c r="V74" s="72">
        <v>33202862.469999999</v>
      </c>
      <c r="W74" s="78">
        <v>12797446.48</v>
      </c>
      <c r="X74" s="88"/>
      <c r="Y74" s="74">
        <v>2500000</v>
      </c>
    </row>
    <row r="75" spans="1:25" hidden="1" x14ac:dyDescent="0.2">
      <c r="A75" s="69">
        <v>272</v>
      </c>
      <c r="B75" s="69" t="s">
        <v>0</v>
      </c>
      <c r="C75" s="70" t="s">
        <v>263</v>
      </c>
      <c r="D75" s="70" t="s">
        <v>264</v>
      </c>
      <c r="E75" s="70" t="s">
        <v>267</v>
      </c>
      <c r="F75" s="70" t="s">
        <v>268</v>
      </c>
      <c r="G75" s="71" t="s">
        <v>148</v>
      </c>
      <c r="H75" s="72">
        <v>27593652.149999999</v>
      </c>
      <c r="I75" s="73">
        <v>19197318.149999999</v>
      </c>
      <c r="J75" s="73">
        <v>8396334</v>
      </c>
      <c r="K75" s="73"/>
      <c r="L75" s="74">
        <v>0</v>
      </c>
      <c r="M75" s="75">
        <v>8396334</v>
      </c>
      <c r="N75" s="72">
        <v>4886890.18</v>
      </c>
      <c r="O75" s="73">
        <v>3400182.05</v>
      </c>
      <c r="P75" s="85"/>
      <c r="Q75" s="76">
        <v>1486708.13</v>
      </c>
      <c r="R75" s="72">
        <v>7196494.3499999996</v>
      </c>
      <c r="S75" s="73">
        <v>4823322.76</v>
      </c>
      <c r="T75" s="76">
        <v>2373171.59</v>
      </c>
      <c r="U75" s="77">
        <v>12256213.720000001</v>
      </c>
      <c r="V75" s="72">
        <v>12256213.720000001</v>
      </c>
      <c r="W75" s="78">
        <v>2488954.9300000002</v>
      </c>
      <c r="X75" s="88"/>
      <c r="Y75" s="74">
        <v>2400000</v>
      </c>
    </row>
    <row r="76" spans="1:25" hidden="1" x14ac:dyDescent="0.2">
      <c r="A76" s="69">
        <v>273</v>
      </c>
      <c r="B76" s="69" t="s">
        <v>0</v>
      </c>
      <c r="C76" s="70" t="s">
        <v>263</v>
      </c>
      <c r="D76" s="70" t="s">
        <v>264</v>
      </c>
      <c r="E76" s="70" t="s">
        <v>269</v>
      </c>
      <c r="F76" s="70" t="s">
        <v>270</v>
      </c>
      <c r="G76" s="71" t="s">
        <v>148</v>
      </c>
      <c r="H76" s="72">
        <v>57718222.899999999</v>
      </c>
      <c r="I76" s="73">
        <v>33909867.759999998</v>
      </c>
      <c r="J76" s="73">
        <v>23808355.140000001</v>
      </c>
      <c r="K76" s="73"/>
      <c r="L76" s="74">
        <v>0</v>
      </c>
      <c r="M76" s="75">
        <v>23808355.140000001</v>
      </c>
      <c r="N76" s="72">
        <v>10161703.630000001</v>
      </c>
      <c r="O76" s="73">
        <v>5967971.2400000002</v>
      </c>
      <c r="P76" s="85"/>
      <c r="Q76" s="76">
        <v>4193732.39</v>
      </c>
      <c r="R76" s="72">
        <v>21306103.850000001</v>
      </c>
      <c r="S76" s="73">
        <v>11837682.98</v>
      </c>
      <c r="T76" s="76">
        <v>9468420.8699999992</v>
      </c>
      <c r="U76" s="77">
        <v>37470508.399999999</v>
      </c>
      <c r="V76" s="72">
        <v>33853849.909999996</v>
      </c>
      <c r="W76" s="78">
        <v>2929499.26</v>
      </c>
      <c r="X76" s="88"/>
      <c r="Y76" s="74">
        <v>2500000</v>
      </c>
    </row>
    <row r="77" spans="1:25" hidden="1" x14ac:dyDescent="0.2">
      <c r="A77" s="69">
        <v>274</v>
      </c>
      <c r="B77" s="69" t="s">
        <v>0</v>
      </c>
      <c r="C77" s="70" t="s">
        <v>263</v>
      </c>
      <c r="D77" s="70" t="s">
        <v>264</v>
      </c>
      <c r="E77" s="70" t="s">
        <v>271</v>
      </c>
      <c r="F77" s="70" t="s">
        <v>272</v>
      </c>
      <c r="G77" s="71" t="s">
        <v>148</v>
      </c>
      <c r="H77" s="72">
        <v>44668114.829999998</v>
      </c>
      <c r="I77" s="73">
        <v>26759428.010000002</v>
      </c>
      <c r="J77" s="73">
        <v>17908686.82</v>
      </c>
      <c r="K77" s="73"/>
      <c r="L77" s="74">
        <v>0</v>
      </c>
      <c r="M77" s="75">
        <v>17908686.82</v>
      </c>
      <c r="N77" s="72">
        <v>7878770.6799999997</v>
      </c>
      <c r="O77" s="73">
        <v>4721108.21</v>
      </c>
      <c r="P77" s="85"/>
      <c r="Q77" s="76">
        <v>3157662.47</v>
      </c>
      <c r="R77" s="72">
        <v>12955008.710000001</v>
      </c>
      <c r="S77" s="73">
        <v>7408328.7800000003</v>
      </c>
      <c r="T77" s="76">
        <v>5546679.9299999997</v>
      </c>
      <c r="U77" s="77">
        <v>26613029.219999999</v>
      </c>
      <c r="V77" s="72">
        <v>26613029.219999999</v>
      </c>
      <c r="W77" s="78">
        <v>6896845.5999999996</v>
      </c>
      <c r="X77" s="88"/>
      <c r="Y77" s="74">
        <v>1943621.6</v>
      </c>
    </row>
  </sheetData>
  <mergeCells count="2">
    <mergeCell ref="H1:U1"/>
    <mergeCell ref="W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 1</vt:lpstr>
      <vt:lpstr>จัดสรร</vt:lpstr>
      <vt:lpstr>สปสช.ส่งมา 621025 16.18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2019-11-01T02:18:06Z</cp:lastPrinted>
  <dcterms:created xsi:type="dcterms:W3CDTF">2019-10-31T07:37:27Z</dcterms:created>
  <dcterms:modified xsi:type="dcterms:W3CDTF">2019-11-04T03:26:58Z</dcterms:modified>
</cp:coreProperties>
</file>