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0" yWindow="-315" windowWidth="12690" windowHeight="7680" firstSheet="2" activeTab="15"/>
  </bookViews>
  <sheets>
    <sheet name="CMI (2)" sheetId="23" state="hidden" r:id="rId1"/>
    <sheet name="ประกิจ" sheetId="11" state="hidden" r:id="rId2"/>
    <sheet name="ตค" sheetId="1" r:id="rId3"/>
    <sheet name="พย" sheetId="3" r:id="rId4"/>
    <sheet name="ธค" sheetId="4" r:id="rId5"/>
    <sheet name="มค" sheetId="5" r:id="rId6"/>
    <sheet name="กพ" sheetId="10" r:id="rId7"/>
    <sheet name="มีค" sheetId="12" r:id="rId8"/>
    <sheet name="เมย" sheetId="15" r:id="rId9"/>
    <sheet name="CMI" sheetId="9" state="hidden" r:id="rId10"/>
    <sheet name="พค" sheetId="17" r:id="rId11"/>
    <sheet name="มิย" sheetId="19" r:id="rId12"/>
    <sheet name="กค" sheetId="20" r:id="rId13"/>
    <sheet name="สค" sheetId="21" r:id="rId14"/>
    <sheet name="กย" sheetId="22" r:id="rId15"/>
    <sheet name="วิเคราะห์56" sheetId="24" r:id="rId16"/>
    <sheet name="อัตราตายผู้ป่วยในอย่างหยาบ55" sheetId="25" state="hidden" r:id="rId17"/>
    <sheet name="วิเคราะห์55" sheetId="33" r:id="rId18"/>
    <sheet name="pivotกราฟ" sheetId="30" r:id="rId19"/>
    <sheet name="data" sheetId="29" r:id="rId20"/>
    <sheet name="CMI2" sheetId="31" r:id="rId21"/>
    <sheet name="Sheet2" sheetId="32" r:id="rId22"/>
  </sheets>
  <externalReferences>
    <externalReference r:id="rId23"/>
  </externalReferences>
  <definedNames>
    <definedName name="_xlnm.Print_Titles" localSheetId="17">วิเคราะห์55!$2:$2</definedName>
    <definedName name="_xlnm.Print_Titles" localSheetId="15">วิเคราะห์56!$2:$2</definedName>
  </definedNames>
  <calcPr calcId="144525"/>
  <pivotCaches>
    <pivotCache cacheId="0" r:id="rId24"/>
  </pivotCaches>
</workbook>
</file>

<file path=xl/calcChain.xml><?xml version="1.0" encoding="utf-8"?>
<calcChain xmlns="http://schemas.openxmlformats.org/spreadsheetml/2006/main">
  <c r="P74" i="24" l="1"/>
  <c r="P73" i="24"/>
  <c r="P92" i="24" l="1"/>
  <c r="P91" i="24"/>
  <c r="P20" i="24"/>
  <c r="P19" i="24"/>
  <c r="L35" i="24" l="1"/>
  <c r="N146" i="24"/>
  <c r="M146" i="24"/>
  <c r="L146" i="24"/>
  <c r="K146" i="24"/>
  <c r="J146" i="24"/>
  <c r="I146" i="24"/>
  <c r="H146" i="24"/>
  <c r="G146" i="24"/>
  <c r="F146" i="24"/>
  <c r="E146" i="24"/>
  <c r="D146" i="24"/>
  <c r="C146" i="24"/>
  <c r="N145" i="24"/>
  <c r="M145" i="24"/>
  <c r="L145" i="24"/>
  <c r="K145" i="24"/>
  <c r="J145" i="24"/>
  <c r="I145" i="24"/>
  <c r="H145" i="24"/>
  <c r="G145" i="24"/>
  <c r="F145" i="24"/>
  <c r="E145" i="24"/>
  <c r="D145" i="24"/>
  <c r="C145" i="24"/>
  <c r="N137" i="24"/>
  <c r="M137" i="24"/>
  <c r="L137" i="24"/>
  <c r="K137" i="24"/>
  <c r="J137" i="24"/>
  <c r="I137" i="24"/>
  <c r="H137" i="24"/>
  <c r="G137" i="24"/>
  <c r="F137" i="24"/>
  <c r="E137" i="24"/>
  <c r="D137" i="24"/>
  <c r="C137" i="24"/>
  <c r="N136" i="24"/>
  <c r="M136" i="24"/>
  <c r="L136" i="24"/>
  <c r="K136" i="24"/>
  <c r="J136" i="24"/>
  <c r="I136" i="24"/>
  <c r="H136" i="24"/>
  <c r="G136" i="24"/>
  <c r="F136" i="24"/>
  <c r="E136" i="24"/>
  <c r="D136" i="24"/>
  <c r="C136" i="24"/>
  <c r="N128" i="24"/>
  <c r="M128" i="24"/>
  <c r="L128" i="24"/>
  <c r="K128" i="24"/>
  <c r="J128" i="24"/>
  <c r="I128" i="24"/>
  <c r="H128" i="24"/>
  <c r="G128" i="24"/>
  <c r="F128" i="24"/>
  <c r="E128" i="24"/>
  <c r="D128" i="24"/>
  <c r="C128" i="24"/>
  <c r="N127" i="24"/>
  <c r="M127" i="24"/>
  <c r="L127" i="24"/>
  <c r="K127" i="24"/>
  <c r="J127" i="24"/>
  <c r="I127" i="24"/>
  <c r="H127" i="24"/>
  <c r="G127" i="24"/>
  <c r="F127" i="24"/>
  <c r="E127" i="24"/>
  <c r="D127" i="24"/>
  <c r="C127" i="24"/>
  <c r="N119" i="24"/>
  <c r="M119" i="24"/>
  <c r="L119" i="24"/>
  <c r="K119" i="24"/>
  <c r="J119" i="24"/>
  <c r="I119" i="24"/>
  <c r="H119" i="24"/>
  <c r="G119" i="24"/>
  <c r="F119" i="24"/>
  <c r="E119" i="24"/>
  <c r="D119" i="24"/>
  <c r="C119" i="24"/>
  <c r="N118" i="24"/>
  <c r="M118" i="24"/>
  <c r="L118" i="24"/>
  <c r="K118" i="24"/>
  <c r="J118" i="24"/>
  <c r="I118" i="24"/>
  <c r="H118" i="24"/>
  <c r="G118" i="24"/>
  <c r="F118" i="24"/>
  <c r="E118" i="24"/>
  <c r="D118" i="24"/>
  <c r="C118" i="24"/>
  <c r="N110" i="24"/>
  <c r="M110" i="24"/>
  <c r="L110" i="24"/>
  <c r="K110" i="24"/>
  <c r="J110" i="24"/>
  <c r="I110" i="24"/>
  <c r="H110" i="24"/>
  <c r="G110" i="24"/>
  <c r="F110" i="24"/>
  <c r="E110" i="24"/>
  <c r="D110" i="24"/>
  <c r="C110" i="24"/>
  <c r="N109" i="24"/>
  <c r="M109" i="24"/>
  <c r="L109" i="24"/>
  <c r="K109" i="24"/>
  <c r="J109" i="24"/>
  <c r="I109" i="24"/>
  <c r="H109" i="24"/>
  <c r="G109" i="24"/>
  <c r="F109" i="24"/>
  <c r="E109" i="24"/>
  <c r="D109" i="24"/>
  <c r="C109" i="24"/>
  <c r="N101" i="24"/>
  <c r="M101" i="24"/>
  <c r="L101" i="24"/>
  <c r="K101" i="24"/>
  <c r="J101" i="24"/>
  <c r="I101" i="24"/>
  <c r="H101" i="24"/>
  <c r="G101" i="24"/>
  <c r="F101" i="24"/>
  <c r="E101" i="24"/>
  <c r="D101" i="24"/>
  <c r="C101" i="24"/>
  <c r="N100" i="24"/>
  <c r="M100" i="24"/>
  <c r="L100" i="24"/>
  <c r="K100" i="24"/>
  <c r="J100" i="24"/>
  <c r="I100" i="24"/>
  <c r="H100" i="24"/>
  <c r="G100" i="24"/>
  <c r="F100" i="24"/>
  <c r="E100" i="24"/>
  <c r="D100" i="24"/>
  <c r="C100" i="24"/>
  <c r="N92" i="24"/>
  <c r="M92" i="24"/>
  <c r="L92" i="24"/>
  <c r="K92" i="24"/>
  <c r="J92" i="24"/>
  <c r="I92" i="24"/>
  <c r="H92" i="24"/>
  <c r="G92" i="24"/>
  <c r="F92" i="24"/>
  <c r="E92" i="24"/>
  <c r="D92" i="24"/>
  <c r="C92" i="24"/>
  <c r="N91" i="24"/>
  <c r="M91" i="24"/>
  <c r="L91" i="24"/>
  <c r="K91" i="24"/>
  <c r="J91" i="24"/>
  <c r="I91" i="24"/>
  <c r="H91" i="24"/>
  <c r="G91" i="24"/>
  <c r="F91" i="24"/>
  <c r="E91" i="24"/>
  <c r="D91" i="24"/>
  <c r="C91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N82" i="24"/>
  <c r="M82" i="24"/>
  <c r="L82" i="24"/>
  <c r="K82" i="24"/>
  <c r="J82" i="24"/>
  <c r="I82" i="24"/>
  <c r="H82" i="24"/>
  <c r="G82" i="24"/>
  <c r="F82" i="24"/>
  <c r="E82" i="24"/>
  <c r="D82" i="24"/>
  <c r="C82" i="24"/>
  <c r="N74" i="24"/>
  <c r="M74" i="24"/>
  <c r="L74" i="24"/>
  <c r="K74" i="24"/>
  <c r="J74" i="24"/>
  <c r="I74" i="24"/>
  <c r="H74" i="24"/>
  <c r="G74" i="24"/>
  <c r="F74" i="24"/>
  <c r="E74" i="24"/>
  <c r="D74" i="24"/>
  <c r="C74" i="24"/>
  <c r="N73" i="24"/>
  <c r="M73" i="24"/>
  <c r="L73" i="24"/>
  <c r="K73" i="24"/>
  <c r="J73" i="24"/>
  <c r="I73" i="24"/>
  <c r="H73" i="24"/>
  <c r="G73" i="24"/>
  <c r="F73" i="24"/>
  <c r="E73" i="24"/>
  <c r="D73" i="24"/>
  <c r="C73" i="24"/>
  <c r="N65" i="24"/>
  <c r="M65" i="24"/>
  <c r="L65" i="24"/>
  <c r="K65" i="24"/>
  <c r="J65" i="24"/>
  <c r="I65" i="24"/>
  <c r="H65" i="24"/>
  <c r="G65" i="24"/>
  <c r="F65" i="24"/>
  <c r="E65" i="24"/>
  <c r="D65" i="24"/>
  <c r="C65" i="24"/>
  <c r="N64" i="24"/>
  <c r="M64" i="24"/>
  <c r="L64" i="24"/>
  <c r="K64" i="24"/>
  <c r="J64" i="24"/>
  <c r="I64" i="24"/>
  <c r="H64" i="24"/>
  <c r="G64" i="24"/>
  <c r="F64" i="24"/>
  <c r="E64" i="24"/>
  <c r="D64" i="24"/>
  <c r="C64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O145" i="24" l="1"/>
  <c r="P145" i="24" s="1"/>
  <c r="O74" i="24"/>
  <c r="O20" i="24"/>
  <c r="O28" i="24"/>
  <c r="P28" i="24" s="1"/>
  <c r="O146" i="24"/>
  <c r="P146" i="24" s="1"/>
  <c r="O128" i="24"/>
  <c r="P128" i="24" s="1"/>
  <c r="O65" i="24"/>
  <c r="P65" i="24" s="1"/>
  <c r="O64" i="24"/>
  <c r="P64" i="24" s="1"/>
  <c r="O47" i="24"/>
  <c r="P47" i="24" s="1"/>
  <c r="O137" i="24"/>
  <c r="P137" i="24" s="1"/>
  <c r="O136" i="24"/>
  <c r="P136" i="24" s="1"/>
  <c r="O101" i="24"/>
  <c r="P101" i="24" s="1"/>
  <c r="O100" i="24"/>
  <c r="P100" i="24" s="1"/>
  <c r="O119" i="24"/>
  <c r="P119" i="24" s="1"/>
  <c r="O118" i="24"/>
  <c r="P118" i="24" s="1"/>
  <c r="O37" i="24"/>
  <c r="P37" i="24" s="1"/>
  <c r="O110" i="24"/>
  <c r="P110" i="24" s="1"/>
  <c r="O109" i="24"/>
  <c r="P109" i="24" s="1"/>
  <c r="O46" i="24"/>
  <c r="P46" i="24" s="1"/>
  <c r="O29" i="24"/>
  <c r="P29" i="24" s="1"/>
  <c r="O19" i="24"/>
  <c r="O82" i="24"/>
  <c r="P82" i="24" s="1"/>
  <c r="O83" i="24"/>
  <c r="P83" i="24" s="1"/>
  <c r="O38" i="24"/>
  <c r="P38" i="24" s="1"/>
  <c r="O92" i="24"/>
  <c r="O91" i="24"/>
  <c r="O127" i="24"/>
  <c r="P127" i="24" s="1"/>
  <c r="O73" i="24"/>
  <c r="O11" i="24"/>
  <c r="P11" i="24" s="1"/>
  <c r="N56" i="24"/>
  <c r="M56" i="24"/>
  <c r="L56" i="24"/>
  <c r="K56" i="24"/>
  <c r="J56" i="24"/>
  <c r="I56" i="24"/>
  <c r="H56" i="24"/>
  <c r="G56" i="24"/>
  <c r="F56" i="24"/>
  <c r="E56" i="24"/>
  <c r="D56" i="24"/>
  <c r="C56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N10" i="24"/>
  <c r="M10" i="24"/>
  <c r="L10" i="24"/>
  <c r="K10" i="24"/>
  <c r="J10" i="24"/>
  <c r="I10" i="24"/>
  <c r="H10" i="24"/>
  <c r="G10" i="24"/>
  <c r="F10" i="24"/>
  <c r="D10" i="24"/>
  <c r="C10" i="24"/>
  <c r="E10" i="24"/>
  <c r="N114" i="33"/>
  <c r="M114" i="33"/>
  <c r="L114" i="33"/>
  <c r="K114" i="33"/>
  <c r="J114" i="33"/>
  <c r="I114" i="33"/>
  <c r="H114" i="33"/>
  <c r="G114" i="33"/>
  <c r="F114" i="33"/>
  <c r="E114" i="33"/>
  <c r="D114" i="33"/>
  <c r="C114" i="33"/>
  <c r="N113" i="33"/>
  <c r="M113" i="33"/>
  <c r="L113" i="33"/>
  <c r="K113" i="33"/>
  <c r="J113" i="33"/>
  <c r="I113" i="33"/>
  <c r="H113" i="33"/>
  <c r="G113" i="33"/>
  <c r="F113" i="33"/>
  <c r="E113" i="33"/>
  <c r="D113" i="33"/>
  <c r="C113" i="33"/>
  <c r="O112" i="33"/>
  <c r="N111" i="33"/>
  <c r="N110" i="33"/>
  <c r="M110" i="33"/>
  <c r="L110" i="33"/>
  <c r="L111" i="33" s="1"/>
  <c r="K110" i="33"/>
  <c r="K111" i="33" s="1"/>
  <c r="J110" i="33"/>
  <c r="J111" i="33" s="1"/>
  <c r="I110" i="33"/>
  <c r="H110" i="33"/>
  <c r="H111" i="33" s="1"/>
  <c r="G110" i="33"/>
  <c r="G111" i="33" s="1"/>
  <c r="F110" i="33"/>
  <c r="F111" i="33" s="1"/>
  <c r="E110" i="33"/>
  <c r="D110" i="33"/>
  <c r="D111" i="33" s="1"/>
  <c r="C110" i="33"/>
  <c r="N108" i="33"/>
  <c r="N109" i="33" s="1"/>
  <c r="M108" i="33"/>
  <c r="M109" i="33" s="1"/>
  <c r="L108" i="33"/>
  <c r="K108" i="33"/>
  <c r="K109" i="33" s="1"/>
  <c r="J108" i="33"/>
  <c r="J109" i="33" s="1"/>
  <c r="I108" i="33"/>
  <c r="I109" i="33" s="1"/>
  <c r="H108" i="33"/>
  <c r="G108" i="33"/>
  <c r="G109" i="33" s="1"/>
  <c r="F108" i="33"/>
  <c r="F109" i="33" s="1"/>
  <c r="E108" i="33"/>
  <c r="E109" i="33" s="1"/>
  <c r="D108" i="33"/>
  <c r="C108" i="33"/>
  <c r="N107" i="33"/>
  <c r="M107" i="33"/>
  <c r="L107" i="33"/>
  <c r="K107" i="33"/>
  <c r="J107" i="33"/>
  <c r="I107" i="33"/>
  <c r="H107" i="33"/>
  <c r="G107" i="33"/>
  <c r="F107" i="33"/>
  <c r="E107" i="33"/>
  <c r="D107" i="33"/>
  <c r="C107" i="33"/>
  <c r="N106" i="33"/>
  <c r="M106" i="33"/>
  <c r="L106" i="33"/>
  <c r="K106" i="33"/>
  <c r="J106" i="33"/>
  <c r="I106" i="33"/>
  <c r="H106" i="33"/>
  <c r="G106" i="33"/>
  <c r="F106" i="33"/>
  <c r="E106" i="33"/>
  <c r="D106" i="33"/>
  <c r="C106" i="33"/>
  <c r="O105" i="33"/>
  <c r="N103" i="33"/>
  <c r="M103" i="33"/>
  <c r="M104" i="33" s="1"/>
  <c r="L103" i="33"/>
  <c r="L104" i="33" s="1"/>
  <c r="K103" i="33"/>
  <c r="J103" i="33"/>
  <c r="I103" i="33"/>
  <c r="I104" i="33" s="1"/>
  <c r="H103" i="33"/>
  <c r="H104" i="33" s="1"/>
  <c r="G103" i="33"/>
  <c r="G104" i="33" s="1"/>
  <c r="F103" i="33"/>
  <c r="E103" i="33"/>
  <c r="E104" i="33" s="1"/>
  <c r="D103" i="33"/>
  <c r="D104" i="33" s="1"/>
  <c r="C103" i="33"/>
  <c r="N101" i="33"/>
  <c r="N102" i="33" s="1"/>
  <c r="M101" i="33"/>
  <c r="L101" i="33"/>
  <c r="L102" i="33" s="1"/>
  <c r="K101" i="33"/>
  <c r="J101" i="33"/>
  <c r="J102" i="33" s="1"/>
  <c r="I101" i="33"/>
  <c r="H101" i="33"/>
  <c r="H102" i="33" s="1"/>
  <c r="G101" i="33"/>
  <c r="F101" i="33"/>
  <c r="F102" i="33" s="1"/>
  <c r="E101" i="33"/>
  <c r="D101" i="33"/>
  <c r="D102" i="33" s="1"/>
  <c r="C101" i="33"/>
  <c r="N100" i="33"/>
  <c r="M100" i="33"/>
  <c r="L100" i="33"/>
  <c r="K100" i="33"/>
  <c r="J100" i="33"/>
  <c r="I100" i="33"/>
  <c r="H100" i="33"/>
  <c r="G100" i="33"/>
  <c r="F100" i="33"/>
  <c r="E100" i="33"/>
  <c r="D100" i="33"/>
  <c r="C100" i="33"/>
  <c r="N99" i="33"/>
  <c r="M99" i="33"/>
  <c r="L99" i="33"/>
  <c r="K99" i="33"/>
  <c r="J99" i="33"/>
  <c r="I99" i="33"/>
  <c r="H99" i="33"/>
  <c r="G99" i="33"/>
  <c r="F99" i="33"/>
  <c r="E99" i="33"/>
  <c r="D99" i="33"/>
  <c r="C99" i="33"/>
  <c r="O98" i="33"/>
  <c r="L97" i="33"/>
  <c r="N96" i="33"/>
  <c r="N97" i="33" s="1"/>
  <c r="M96" i="33"/>
  <c r="M97" i="33" s="1"/>
  <c r="L96" i="33"/>
  <c r="K96" i="33"/>
  <c r="J96" i="33"/>
  <c r="J97" i="33" s="1"/>
  <c r="I96" i="33"/>
  <c r="I97" i="33" s="1"/>
  <c r="H96" i="33"/>
  <c r="H97" i="33" s="1"/>
  <c r="G96" i="33"/>
  <c r="F96" i="33"/>
  <c r="F97" i="33" s="1"/>
  <c r="E96" i="33"/>
  <c r="E97" i="33" s="1"/>
  <c r="D96" i="33"/>
  <c r="D97" i="33" s="1"/>
  <c r="C96" i="33"/>
  <c r="N94" i="33"/>
  <c r="M94" i="33"/>
  <c r="M95" i="33" s="1"/>
  <c r="L94" i="33"/>
  <c r="L95" i="33" s="1"/>
  <c r="K94" i="33"/>
  <c r="K95" i="33" s="1"/>
  <c r="J94" i="33"/>
  <c r="I94" i="33"/>
  <c r="I95" i="33" s="1"/>
  <c r="H94" i="33"/>
  <c r="H95" i="33" s="1"/>
  <c r="G94" i="33"/>
  <c r="G95" i="33" s="1"/>
  <c r="F94" i="33"/>
  <c r="E94" i="33"/>
  <c r="E95" i="33" s="1"/>
  <c r="D94" i="33"/>
  <c r="D95" i="33" s="1"/>
  <c r="C94" i="33"/>
  <c r="N93" i="33"/>
  <c r="M93" i="33"/>
  <c r="L93" i="33"/>
  <c r="K93" i="33"/>
  <c r="J93" i="33"/>
  <c r="I93" i="33"/>
  <c r="H93" i="33"/>
  <c r="G93" i="33"/>
  <c r="F93" i="33"/>
  <c r="E93" i="33"/>
  <c r="D93" i="33"/>
  <c r="C93" i="33"/>
  <c r="N92" i="33"/>
  <c r="M92" i="33"/>
  <c r="L92" i="33"/>
  <c r="K92" i="33"/>
  <c r="J92" i="33"/>
  <c r="I92" i="33"/>
  <c r="H92" i="33"/>
  <c r="G92" i="33"/>
  <c r="F92" i="33"/>
  <c r="E92" i="33"/>
  <c r="D92" i="33"/>
  <c r="C92" i="33"/>
  <c r="O91" i="33"/>
  <c r="N89" i="33"/>
  <c r="N90" i="33" s="1"/>
  <c r="M89" i="33"/>
  <c r="M90" i="33" s="1"/>
  <c r="L89" i="33"/>
  <c r="K89" i="33"/>
  <c r="K90" i="33" s="1"/>
  <c r="J89" i="33"/>
  <c r="J90" i="33" s="1"/>
  <c r="I89" i="33"/>
  <c r="I90" i="33" s="1"/>
  <c r="H89" i="33"/>
  <c r="G89" i="33"/>
  <c r="G90" i="33" s="1"/>
  <c r="F89" i="33"/>
  <c r="F90" i="33" s="1"/>
  <c r="E89" i="33"/>
  <c r="E90" i="33" s="1"/>
  <c r="D89" i="33"/>
  <c r="C89" i="33"/>
  <c r="O89" i="33" s="1"/>
  <c r="N87" i="33"/>
  <c r="N88" i="33" s="1"/>
  <c r="M87" i="33"/>
  <c r="M88" i="33" s="1"/>
  <c r="L87" i="33"/>
  <c r="L88" i="33" s="1"/>
  <c r="K87" i="33"/>
  <c r="J87" i="33"/>
  <c r="J88" i="33" s="1"/>
  <c r="I87" i="33"/>
  <c r="I88" i="33" s="1"/>
  <c r="H87" i="33"/>
  <c r="H88" i="33" s="1"/>
  <c r="G87" i="33"/>
  <c r="F87" i="33"/>
  <c r="F88" i="33" s="1"/>
  <c r="E87" i="33"/>
  <c r="E88" i="33" s="1"/>
  <c r="D87" i="33"/>
  <c r="D88" i="33" s="1"/>
  <c r="C87" i="33"/>
  <c r="N86" i="33"/>
  <c r="M86" i="33"/>
  <c r="L86" i="33"/>
  <c r="K86" i="33"/>
  <c r="J86" i="33"/>
  <c r="I86" i="33"/>
  <c r="H86" i="33"/>
  <c r="G86" i="33"/>
  <c r="F86" i="33"/>
  <c r="E86" i="33"/>
  <c r="D86" i="33"/>
  <c r="C86" i="33"/>
  <c r="N85" i="33"/>
  <c r="M85" i="33"/>
  <c r="L85" i="33"/>
  <c r="K85" i="33"/>
  <c r="J85" i="33"/>
  <c r="I85" i="33"/>
  <c r="H85" i="33"/>
  <c r="G85" i="33"/>
  <c r="F85" i="33"/>
  <c r="E85" i="33"/>
  <c r="D85" i="33"/>
  <c r="C85" i="33"/>
  <c r="O84" i="33"/>
  <c r="N82" i="33"/>
  <c r="N83" i="33" s="1"/>
  <c r="M82" i="33"/>
  <c r="L82" i="33"/>
  <c r="K82" i="33"/>
  <c r="K83" i="33" s="1"/>
  <c r="J82" i="33"/>
  <c r="J83" i="33" s="1"/>
  <c r="I82" i="33"/>
  <c r="H82" i="33"/>
  <c r="G82" i="33"/>
  <c r="G83" i="33" s="1"/>
  <c r="F82" i="33"/>
  <c r="F83" i="33" s="1"/>
  <c r="E82" i="33"/>
  <c r="D82" i="33"/>
  <c r="C82" i="33"/>
  <c r="N80" i="33"/>
  <c r="N81" i="33" s="1"/>
  <c r="M80" i="33"/>
  <c r="M81" i="33" s="1"/>
  <c r="L80" i="33"/>
  <c r="K80" i="33"/>
  <c r="K81" i="33" s="1"/>
  <c r="J80" i="33"/>
  <c r="J81" i="33" s="1"/>
  <c r="I80" i="33"/>
  <c r="I81" i="33" s="1"/>
  <c r="H80" i="33"/>
  <c r="G80" i="33"/>
  <c r="G81" i="33" s="1"/>
  <c r="F80" i="33"/>
  <c r="F81" i="33" s="1"/>
  <c r="E80" i="33"/>
  <c r="E81" i="33" s="1"/>
  <c r="D80" i="33"/>
  <c r="C80" i="33"/>
  <c r="N79" i="33"/>
  <c r="M79" i="33"/>
  <c r="L79" i="33"/>
  <c r="K79" i="33"/>
  <c r="J79" i="33"/>
  <c r="I79" i="33"/>
  <c r="H79" i="33"/>
  <c r="G79" i="33"/>
  <c r="F79" i="33"/>
  <c r="E79" i="33"/>
  <c r="D79" i="33"/>
  <c r="C79" i="33"/>
  <c r="N78" i="33"/>
  <c r="M78" i="33"/>
  <c r="L78" i="33"/>
  <c r="K78" i="33"/>
  <c r="J78" i="33"/>
  <c r="I78" i="33"/>
  <c r="H78" i="33"/>
  <c r="G78" i="33"/>
  <c r="F78" i="33"/>
  <c r="E78" i="33"/>
  <c r="D78" i="33"/>
  <c r="C78" i="33"/>
  <c r="O77" i="33"/>
  <c r="N75" i="33"/>
  <c r="M75" i="33"/>
  <c r="M76" i="33" s="1"/>
  <c r="L75" i="33"/>
  <c r="L76" i="33" s="1"/>
  <c r="K75" i="33"/>
  <c r="J75" i="33"/>
  <c r="I75" i="33"/>
  <c r="I76" i="33" s="1"/>
  <c r="H75" i="33"/>
  <c r="H76" i="33" s="1"/>
  <c r="G75" i="33"/>
  <c r="G76" i="33" s="1"/>
  <c r="F75" i="33"/>
  <c r="E75" i="33"/>
  <c r="E76" i="33" s="1"/>
  <c r="D75" i="33"/>
  <c r="D76" i="33" s="1"/>
  <c r="C75" i="33"/>
  <c r="N73" i="33"/>
  <c r="M73" i="33"/>
  <c r="L73" i="33"/>
  <c r="L74" i="33" s="1"/>
  <c r="K73" i="33"/>
  <c r="K74" i="33" s="1"/>
  <c r="J73" i="33"/>
  <c r="I73" i="33"/>
  <c r="H73" i="33"/>
  <c r="H74" i="33" s="1"/>
  <c r="G73" i="33"/>
  <c r="G74" i="33" s="1"/>
  <c r="F73" i="33"/>
  <c r="E73" i="33"/>
  <c r="D73" i="33"/>
  <c r="D74" i="33" s="1"/>
  <c r="C73" i="33"/>
  <c r="N72" i="33"/>
  <c r="M72" i="33"/>
  <c r="L72" i="33"/>
  <c r="K72" i="33"/>
  <c r="J72" i="33"/>
  <c r="I72" i="33"/>
  <c r="H72" i="33"/>
  <c r="G72" i="33"/>
  <c r="F72" i="33"/>
  <c r="E72" i="33"/>
  <c r="D72" i="33"/>
  <c r="C72" i="33"/>
  <c r="O72" i="33" s="1"/>
  <c r="N71" i="33"/>
  <c r="M71" i="33"/>
  <c r="L71" i="33"/>
  <c r="K71" i="33"/>
  <c r="J71" i="33"/>
  <c r="I71" i="33"/>
  <c r="H71" i="33"/>
  <c r="G71" i="33"/>
  <c r="F71" i="33"/>
  <c r="E71" i="33"/>
  <c r="D71" i="33"/>
  <c r="C71" i="33"/>
  <c r="O71" i="33" s="1"/>
  <c r="O70" i="33"/>
  <c r="N68" i="33"/>
  <c r="N69" i="33" s="1"/>
  <c r="M68" i="33"/>
  <c r="M69" i="33" s="1"/>
  <c r="L68" i="33"/>
  <c r="L69" i="33" s="1"/>
  <c r="K68" i="33"/>
  <c r="J68" i="33"/>
  <c r="J69" i="33" s="1"/>
  <c r="I68" i="33"/>
  <c r="I69" i="33" s="1"/>
  <c r="H68" i="33"/>
  <c r="H69" i="33" s="1"/>
  <c r="G68" i="33"/>
  <c r="F68" i="33"/>
  <c r="F69" i="33" s="1"/>
  <c r="E68" i="33"/>
  <c r="E69" i="33" s="1"/>
  <c r="D68" i="33"/>
  <c r="D69" i="33" s="1"/>
  <c r="C68" i="33"/>
  <c r="N66" i="33"/>
  <c r="M66" i="33"/>
  <c r="M67" i="33" s="1"/>
  <c r="L66" i="33"/>
  <c r="L67" i="33" s="1"/>
  <c r="K66" i="33"/>
  <c r="J66" i="33"/>
  <c r="I66" i="33"/>
  <c r="I67" i="33" s="1"/>
  <c r="H66" i="33"/>
  <c r="H67" i="33" s="1"/>
  <c r="G66" i="33"/>
  <c r="F66" i="33"/>
  <c r="E66" i="33"/>
  <c r="E67" i="33" s="1"/>
  <c r="D66" i="33"/>
  <c r="D67" i="33" s="1"/>
  <c r="C66" i="33"/>
  <c r="N65" i="33"/>
  <c r="M65" i="33"/>
  <c r="L65" i="33"/>
  <c r="K65" i="33"/>
  <c r="J65" i="33"/>
  <c r="I65" i="33"/>
  <c r="H65" i="33"/>
  <c r="G65" i="33"/>
  <c r="F65" i="33"/>
  <c r="E65" i="33"/>
  <c r="D65" i="33"/>
  <c r="C65" i="33"/>
  <c r="N64" i="33"/>
  <c r="M64" i="33"/>
  <c r="L64" i="33"/>
  <c r="L60" i="33" s="1"/>
  <c r="K64" i="33"/>
  <c r="J64" i="33"/>
  <c r="I64" i="33"/>
  <c r="H64" i="33"/>
  <c r="H60" i="33" s="1"/>
  <c r="G64" i="33"/>
  <c r="F64" i="33"/>
  <c r="E64" i="33"/>
  <c r="D64" i="33"/>
  <c r="D60" i="33" s="1"/>
  <c r="C64" i="33"/>
  <c r="O63" i="33"/>
  <c r="E62" i="33"/>
  <c r="N61" i="33"/>
  <c r="M61" i="33"/>
  <c r="M62" i="33" s="1"/>
  <c r="L61" i="33"/>
  <c r="K61" i="33"/>
  <c r="K62" i="33" s="1"/>
  <c r="J61" i="33"/>
  <c r="I61" i="33"/>
  <c r="I62" i="33" s="1"/>
  <c r="H61" i="33"/>
  <c r="G61" i="33"/>
  <c r="G62" i="33" s="1"/>
  <c r="F61" i="33"/>
  <c r="E61" i="33"/>
  <c r="D61" i="33"/>
  <c r="C61" i="33"/>
  <c r="O61" i="33" s="1"/>
  <c r="N59" i="33"/>
  <c r="M59" i="33"/>
  <c r="M60" i="33" s="1"/>
  <c r="L59" i="33"/>
  <c r="K59" i="33"/>
  <c r="K60" i="33" s="1"/>
  <c r="J59" i="33"/>
  <c r="I59" i="33"/>
  <c r="I60" i="33" s="1"/>
  <c r="H59" i="33"/>
  <c r="G59" i="33"/>
  <c r="G60" i="33" s="1"/>
  <c r="F59" i="33"/>
  <c r="E59" i="33"/>
  <c r="E60" i="33" s="1"/>
  <c r="D59" i="33"/>
  <c r="C59" i="33"/>
  <c r="C60" i="33" s="1"/>
  <c r="N58" i="33"/>
  <c r="M58" i="33"/>
  <c r="L58" i="33"/>
  <c r="K58" i="33"/>
  <c r="J58" i="33"/>
  <c r="I58" i="33"/>
  <c r="H58" i="33"/>
  <c r="G58" i="33"/>
  <c r="F58" i="33"/>
  <c r="E58" i="33"/>
  <c r="D58" i="33"/>
  <c r="C58" i="33"/>
  <c r="N57" i="33"/>
  <c r="M57" i="33"/>
  <c r="L57" i="33"/>
  <c r="K57" i="33"/>
  <c r="J57" i="33"/>
  <c r="I57" i="33"/>
  <c r="H57" i="33"/>
  <c r="G57" i="33"/>
  <c r="F57" i="33"/>
  <c r="E57" i="33"/>
  <c r="D57" i="33"/>
  <c r="C57" i="33"/>
  <c r="O56" i="33"/>
  <c r="N54" i="33"/>
  <c r="M54" i="33"/>
  <c r="M55" i="33" s="1"/>
  <c r="L54" i="33"/>
  <c r="K54" i="33"/>
  <c r="J54" i="33"/>
  <c r="I54" i="33"/>
  <c r="I55" i="33" s="1"/>
  <c r="H54" i="33"/>
  <c r="G54" i="33"/>
  <c r="G55" i="33" s="1"/>
  <c r="F54" i="33"/>
  <c r="E54" i="33"/>
  <c r="E55" i="33" s="1"/>
  <c r="D54" i="33"/>
  <c r="C54" i="33"/>
  <c r="N52" i="33"/>
  <c r="M52" i="33"/>
  <c r="L52" i="33"/>
  <c r="K52" i="33"/>
  <c r="J52" i="33"/>
  <c r="I52" i="33"/>
  <c r="H52" i="33"/>
  <c r="G52" i="33"/>
  <c r="G53" i="33" s="1"/>
  <c r="F52" i="33"/>
  <c r="E52" i="33"/>
  <c r="D52" i="33"/>
  <c r="C52" i="33"/>
  <c r="N51" i="33"/>
  <c r="M51" i="33"/>
  <c r="L51" i="33"/>
  <c r="K51" i="33"/>
  <c r="J51" i="33"/>
  <c r="I51" i="33"/>
  <c r="H51" i="33"/>
  <c r="G51" i="33"/>
  <c r="F51" i="33"/>
  <c r="E51" i="33"/>
  <c r="D51" i="33"/>
  <c r="C51" i="33"/>
  <c r="N50" i="33"/>
  <c r="M50" i="33"/>
  <c r="L50" i="33"/>
  <c r="K50" i="33"/>
  <c r="J50" i="33"/>
  <c r="I50" i="33"/>
  <c r="H50" i="33"/>
  <c r="G50" i="33"/>
  <c r="F50" i="33"/>
  <c r="E50" i="33"/>
  <c r="D50" i="33"/>
  <c r="C50" i="33"/>
  <c r="O49" i="33"/>
  <c r="N47" i="33"/>
  <c r="N48" i="33" s="1"/>
  <c r="M47" i="33"/>
  <c r="L47" i="33"/>
  <c r="K47" i="33"/>
  <c r="J47" i="33"/>
  <c r="J48" i="33" s="1"/>
  <c r="I47" i="33"/>
  <c r="H47" i="33"/>
  <c r="G47" i="33"/>
  <c r="F47" i="33"/>
  <c r="F48" i="33" s="1"/>
  <c r="E47" i="33"/>
  <c r="D47" i="33"/>
  <c r="C47" i="33"/>
  <c r="N45" i="33"/>
  <c r="M45" i="33"/>
  <c r="M46" i="33" s="1"/>
  <c r="L45" i="33"/>
  <c r="K45" i="33"/>
  <c r="K46" i="33" s="1"/>
  <c r="J45" i="33"/>
  <c r="I45" i="33"/>
  <c r="I46" i="33" s="1"/>
  <c r="H45" i="33"/>
  <c r="G45" i="33"/>
  <c r="G46" i="33" s="1"/>
  <c r="F45" i="33"/>
  <c r="E45" i="33"/>
  <c r="E46" i="33" s="1"/>
  <c r="D45" i="33"/>
  <c r="C45" i="33"/>
  <c r="N44" i="33"/>
  <c r="M44" i="33"/>
  <c r="L44" i="33"/>
  <c r="K44" i="33"/>
  <c r="J44" i="33"/>
  <c r="I44" i="33"/>
  <c r="H44" i="33"/>
  <c r="G44" i="33"/>
  <c r="F44" i="33"/>
  <c r="E44" i="33"/>
  <c r="D44" i="33"/>
  <c r="C44" i="33"/>
  <c r="N43" i="33"/>
  <c r="M43" i="33"/>
  <c r="L43" i="33"/>
  <c r="K43" i="33"/>
  <c r="J43" i="33"/>
  <c r="I43" i="33"/>
  <c r="H43" i="33"/>
  <c r="G43" i="33"/>
  <c r="F43" i="33"/>
  <c r="E43" i="33"/>
  <c r="D43" i="33"/>
  <c r="C43" i="33"/>
  <c r="O42" i="33"/>
  <c r="N40" i="33"/>
  <c r="M40" i="33"/>
  <c r="M41" i="33" s="1"/>
  <c r="L40" i="33"/>
  <c r="L41" i="33" s="1"/>
  <c r="K40" i="33"/>
  <c r="J40" i="33"/>
  <c r="I40" i="33"/>
  <c r="I41" i="33" s="1"/>
  <c r="H40" i="33"/>
  <c r="H41" i="33" s="1"/>
  <c r="G40" i="33"/>
  <c r="F40" i="33"/>
  <c r="E40" i="33"/>
  <c r="E41" i="33" s="1"/>
  <c r="D40" i="33"/>
  <c r="D41" i="33" s="1"/>
  <c r="C40" i="33"/>
  <c r="D39" i="33"/>
  <c r="N38" i="33"/>
  <c r="M38" i="33"/>
  <c r="L38" i="33"/>
  <c r="K38" i="33"/>
  <c r="J38" i="33"/>
  <c r="I38" i="33"/>
  <c r="H38" i="33"/>
  <c r="G38" i="33"/>
  <c r="F38" i="33"/>
  <c r="E38" i="33"/>
  <c r="D38" i="33"/>
  <c r="C38" i="33"/>
  <c r="N37" i="33"/>
  <c r="M37" i="33"/>
  <c r="L37" i="33"/>
  <c r="K37" i="33"/>
  <c r="J37" i="33"/>
  <c r="I37" i="33"/>
  <c r="H37" i="33"/>
  <c r="G37" i="33"/>
  <c r="F37" i="33"/>
  <c r="E37" i="33"/>
  <c r="D37" i="33"/>
  <c r="C37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O35" i="33"/>
  <c r="M34" i="33"/>
  <c r="E34" i="33"/>
  <c r="N33" i="33"/>
  <c r="N34" i="33" s="1"/>
  <c r="M33" i="33"/>
  <c r="L33" i="33"/>
  <c r="L34" i="33" s="1"/>
  <c r="K33" i="33"/>
  <c r="J33" i="33"/>
  <c r="J34" i="33" s="1"/>
  <c r="I33" i="33"/>
  <c r="H33" i="33"/>
  <c r="H34" i="33" s="1"/>
  <c r="G33" i="33"/>
  <c r="F33" i="33"/>
  <c r="F34" i="33" s="1"/>
  <c r="E33" i="33"/>
  <c r="D33" i="33"/>
  <c r="D34" i="33" s="1"/>
  <c r="C33" i="33"/>
  <c r="N31" i="33"/>
  <c r="N32" i="33" s="1"/>
  <c r="M31" i="33"/>
  <c r="L31" i="33"/>
  <c r="L32" i="33" s="1"/>
  <c r="K31" i="33"/>
  <c r="J31" i="33"/>
  <c r="J32" i="33" s="1"/>
  <c r="I31" i="33"/>
  <c r="H31" i="33"/>
  <c r="H32" i="33" s="1"/>
  <c r="G31" i="33"/>
  <c r="F31" i="33"/>
  <c r="F32" i="33" s="1"/>
  <c r="E31" i="33"/>
  <c r="D31" i="33"/>
  <c r="D32" i="33" s="1"/>
  <c r="C31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O28" i="33"/>
  <c r="K27" i="33"/>
  <c r="N26" i="33"/>
  <c r="N27" i="33" s="1"/>
  <c r="M26" i="33"/>
  <c r="L26" i="33"/>
  <c r="K26" i="33"/>
  <c r="J26" i="33"/>
  <c r="J27" i="33" s="1"/>
  <c r="I26" i="33"/>
  <c r="H26" i="33"/>
  <c r="G26" i="33"/>
  <c r="G27" i="33" s="1"/>
  <c r="F26" i="33"/>
  <c r="F27" i="33" s="1"/>
  <c r="E26" i="33"/>
  <c r="D26" i="33"/>
  <c r="C26" i="33"/>
  <c r="N24" i="33"/>
  <c r="N25" i="33" s="1"/>
  <c r="M24" i="33"/>
  <c r="M25" i="33" s="1"/>
  <c r="L24" i="33"/>
  <c r="K24" i="33"/>
  <c r="J24" i="33"/>
  <c r="J25" i="33" s="1"/>
  <c r="I24" i="33"/>
  <c r="H24" i="33"/>
  <c r="G24" i="33"/>
  <c r="F24" i="33"/>
  <c r="F25" i="33" s="1"/>
  <c r="E24" i="33"/>
  <c r="E25" i="33" s="1"/>
  <c r="D24" i="33"/>
  <c r="C24" i="33"/>
  <c r="N23" i="33"/>
  <c r="M23" i="33"/>
  <c r="L23" i="33"/>
  <c r="K23" i="33"/>
  <c r="J23" i="33"/>
  <c r="I23" i="33"/>
  <c r="H23" i="33"/>
  <c r="G23" i="33"/>
  <c r="F23" i="33"/>
  <c r="E23" i="33"/>
  <c r="D23" i="33"/>
  <c r="C23" i="33"/>
  <c r="N22" i="33"/>
  <c r="M22" i="33"/>
  <c r="L22" i="33"/>
  <c r="K22" i="33"/>
  <c r="J22" i="33"/>
  <c r="I22" i="33"/>
  <c r="H22" i="33"/>
  <c r="G22" i="33"/>
  <c r="F22" i="33"/>
  <c r="E22" i="33"/>
  <c r="D22" i="33"/>
  <c r="C22" i="33"/>
  <c r="O21" i="33"/>
  <c r="N19" i="33"/>
  <c r="M19" i="33"/>
  <c r="M20" i="33" s="1"/>
  <c r="L19" i="33"/>
  <c r="L20" i="33" s="1"/>
  <c r="K19" i="33"/>
  <c r="K20" i="33" s="1"/>
  <c r="J19" i="33"/>
  <c r="I19" i="33"/>
  <c r="I20" i="33" s="1"/>
  <c r="H19" i="33"/>
  <c r="H20" i="33" s="1"/>
  <c r="G19" i="33"/>
  <c r="G20" i="33" s="1"/>
  <c r="F19" i="33"/>
  <c r="E19" i="33"/>
  <c r="E20" i="33" s="1"/>
  <c r="D19" i="33"/>
  <c r="D20" i="33" s="1"/>
  <c r="C19" i="33"/>
  <c r="N17" i="33"/>
  <c r="N18" i="33" s="1"/>
  <c r="M17" i="33"/>
  <c r="M18" i="33" s="1"/>
  <c r="L17" i="33"/>
  <c r="K17" i="33"/>
  <c r="K18" i="33" s="1"/>
  <c r="J17" i="33"/>
  <c r="J18" i="33" s="1"/>
  <c r="I17" i="33"/>
  <c r="I18" i="33" s="1"/>
  <c r="H17" i="33"/>
  <c r="G17" i="33"/>
  <c r="G18" i="33" s="1"/>
  <c r="F17" i="33"/>
  <c r="F18" i="33" s="1"/>
  <c r="E17" i="33"/>
  <c r="E18" i="33" s="1"/>
  <c r="D17" i="33"/>
  <c r="C17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O14" i="33"/>
  <c r="L13" i="33"/>
  <c r="D13" i="33"/>
  <c r="N12" i="33"/>
  <c r="N13" i="33" s="1"/>
  <c r="M12" i="33"/>
  <c r="M13" i="33" s="1"/>
  <c r="L12" i="33"/>
  <c r="K12" i="33"/>
  <c r="K13" i="33" s="1"/>
  <c r="J12" i="33"/>
  <c r="J13" i="33" s="1"/>
  <c r="I12" i="33"/>
  <c r="I13" i="33" s="1"/>
  <c r="H12" i="33"/>
  <c r="H13" i="33" s="1"/>
  <c r="G12" i="33"/>
  <c r="G13" i="33" s="1"/>
  <c r="F12" i="33"/>
  <c r="F13" i="33" s="1"/>
  <c r="E12" i="33"/>
  <c r="E13" i="33" s="1"/>
  <c r="D12" i="33"/>
  <c r="C12" i="33"/>
  <c r="C13" i="33" s="1"/>
  <c r="N10" i="33"/>
  <c r="N11" i="33" s="1"/>
  <c r="M10" i="33"/>
  <c r="L10" i="33"/>
  <c r="L11" i="33" s="1"/>
  <c r="K10" i="33"/>
  <c r="K11" i="33" s="1"/>
  <c r="J10" i="33"/>
  <c r="J11" i="33" s="1"/>
  <c r="I10" i="33"/>
  <c r="H10" i="33"/>
  <c r="H11" i="33" s="1"/>
  <c r="G10" i="33"/>
  <c r="G11" i="33" s="1"/>
  <c r="F10" i="33"/>
  <c r="F11" i="33" s="1"/>
  <c r="E10" i="33"/>
  <c r="D10" i="33"/>
  <c r="D11" i="33" s="1"/>
  <c r="C10" i="33"/>
  <c r="N9" i="33"/>
  <c r="M9" i="33"/>
  <c r="L9" i="33"/>
  <c r="K9" i="33"/>
  <c r="J9" i="33"/>
  <c r="I9" i="33"/>
  <c r="H9" i="33"/>
  <c r="G9" i="33"/>
  <c r="F9" i="33"/>
  <c r="E9" i="33"/>
  <c r="D9" i="33"/>
  <c r="C9" i="33"/>
  <c r="N8" i="33"/>
  <c r="M8" i="33"/>
  <c r="L8" i="33"/>
  <c r="K8" i="33"/>
  <c r="J8" i="33"/>
  <c r="I8" i="33"/>
  <c r="H8" i="33"/>
  <c r="G8" i="33"/>
  <c r="F8" i="33"/>
  <c r="F6" i="33" s="1"/>
  <c r="E8" i="33"/>
  <c r="D8" i="33"/>
  <c r="C8" i="33"/>
  <c r="O7" i="33"/>
  <c r="O117" i="33" s="1"/>
  <c r="E6" i="33"/>
  <c r="N5" i="33"/>
  <c r="N6" i="33" s="1"/>
  <c r="M5" i="33"/>
  <c r="M6" i="33" s="1"/>
  <c r="L5" i="33"/>
  <c r="K5" i="33"/>
  <c r="K6" i="33" s="1"/>
  <c r="J5" i="33"/>
  <c r="I5" i="33"/>
  <c r="I6" i="33" s="1"/>
  <c r="H5" i="33"/>
  <c r="G5" i="33"/>
  <c r="G6" i="33" s="1"/>
  <c r="F5" i="33"/>
  <c r="E5" i="33"/>
  <c r="D5" i="33"/>
  <c r="C5" i="33"/>
  <c r="O5" i="33" s="1"/>
  <c r="N3" i="33"/>
  <c r="M3" i="33"/>
  <c r="M4" i="33" s="1"/>
  <c r="L3" i="33"/>
  <c r="L4" i="33" s="1"/>
  <c r="K3" i="33"/>
  <c r="J3" i="33"/>
  <c r="I3" i="33"/>
  <c r="I4" i="33" s="1"/>
  <c r="H3" i="33"/>
  <c r="H4" i="33" s="1"/>
  <c r="G3" i="33"/>
  <c r="F3" i="33"/>
  <c r="E3" i="33"/>
  <c r="E4" i="33" s="1"/>
  <c r="D3" i="33"/>
  <c r="D4" i="33" s="1"/>
  <c r="C3" i="33"/>
  <c r="O73" i="33" l="1"/>
  <c r="K76" i="33"/>
  <c r="O26" i="33"/>
  <c r="O47" i="33"/>
  <c r="G48" i="33"/>
  <c r="K48" i="33"/>
  <c r="J4" i="33"/>
  <c r="O15" i="33"/>
  <c r="O16" i="33"/>
  <c r="O36" i="33"/>
  <c r="O37" i="33"/>
  <c r="O38" i="33"/>
  <c r="K53" i="33"/>
  <c r="K55" i="33"/>
  <c r="O99" i="33"/>
  <c r="O100" i="33"/>
  <c r="O101" i="33"/>
  <c r="G102" i="33"/>
  <c r="K102" i="33"/>
  <c r="K104" i="33"/>
  <c r="F4" i="33"/>
  <c r="N4" i="33"/>
  <c r="C4" i="33"/>
  <c r="G4" i="33"/>
  <c r="K4" i="33"/>
  <c r="J6" i="33"/>
  <c r="E11" i="33"/>
  <c r="I11" i="33"/>
  <c r="M11" i="33"/>
  <c r="D18" i="33"/>
  <c r="H18" i="33"/>
  <c r="L18" i="33"/>
  <c r="F20" i="33"/>
  <c r="J20" i="33"/>
  <c r="N20" i="33"/>
  <c r="O22" i="33"/>
  <c r="O23" i="33"/>
  <c r="O24" i="33"/>
  <c r="G25" i="33"/>
  <c r="K25" i="33"/>
  <c r="I25" i="33"/>
  <c r="E32" i="33"/>
  <c r="I32" i="33"/>
  <c r="M32" i="33"/>
  <c r="I34" i="33"/>
  <c r="H39" i="33"/>
  <c r="L39" i="33"/>
  <c r="H48" i="33"/>
  <c r="D53" i="33"/>
  <c r="H53" i="33"/>
  <c r="L53" i="33"/>
  <c r="D55" i="33"/>
  <c r="H55" i="33"/>
  <c r="L55" i="33"/>
  <c r="J53" i="33"/>
  <c r="F60" i="33"/>
  <c r="J60" i="33"/>
  <c r="N60" i="33"/>
  <c r="F62" i="33"/>
  <c r="J62" i="33"/>
  <c r="N62" i="33"/>
  <c r="G67" i="33"/>
  <c r="K67" i="33"/>
  <c r="F74" i="33"/>
  <c r="J74" i="33"/>
  <c r="N74" i="33"/>
  <c r="D83" i="33"/>
  <c r="H83" i="33"/>
  <c r="L83" i="33"/>
  <c r="D6" i="33"/>
  <c r="L6" i="33"/>
  <c r="O19" i="33"/>
  <c r="C20" i="33"/>
  <c r="D25" i="33"/>
  <c r="D27" i="33"/>
  <c r="H27" i="33"/>
  <c r="L27" i="33"/>
  <c r="H6" i="33"/>
  <c r="O8" i="33"/>
  <c r="O9" i="33"/>
  <c r="O10" i="33"/>
  <c r="C11" i="33"/>
  <c r="E27" i="33"/>
  <c r="I27" i="33"/>
  <c r="M27" i="33"/>
  <c r="O33" i="33"/>
  <c r="G34" i="33"/>
  <c r="K34" i="33"/>
  <c r="J55" i="33"/>
  <c r="O17" i="33"/>
  <c r="C18" i="33"/>
  <c r="C48" i="33"/>
  <c r="O13" i="33"/>
  <c r="P12" i="33" s="1"/>
  <c r="C27" i="33"/>
  <c r="D48" i="33"/>
  <c r="L48" i="33"/>
  <c r="F55" i="33"/>
  <c r="F53" i="33"/>
  <c r="N53" i="33"/>
  <c r="N55" i="33"/>
  <c r="O50" i="33"/>
  <c r="O51" i="33"/>
  <c r="O52" i="33"/>
  <c r="E53" i="33"/>
  <c r="I53" i="33"/>
  <c r="M53" i="33"/>
  <c r="O64" i="33"/>
  <c r="O65" i="33"/>
  <c r="O66" i="33"/>
  <c r="C67" i="33"/>
  <c r="O82" i="33"/>
  <c r="C83" i="33"/>
  <c r="O92" i="33"/>
  <c r="O93" i="33"/>
  <c r="O94" i="33"/>
  <c r="C95" i="33"/>
  <c r="O110" i="33"/>
  <c r="C111" i="33"/>
  <c r="C74" i="33"/>
  <c r="C102" i="33"/>
  <c r="E39" i="33"/>
  <c r="I39" i="33"/>
  <c r="M39" i="33"/>
  <c r="F41" i="33"/>
  <c r="J41" i="33"/>
  <c r="N41" i="33"/>
  <c r="C39" i="33"/>
  <c r="G39" i="33"/>
  <c r="K39" i="33"/>
  <c r="O44" i="33"/>
  <c r="O45" i="33"/>
  <c r="C46" i="33"/>
  <c r="O57" i="33"/>
  <c r="O58" i="33"/>
  <c r="O60" i="33"/>
  <c r="P59" i="33" s="1"/>
  <c r="D62" i="33"/>
  <c r="H62" i="33"/>
  <c r="L62" i="33"/>
  <c r="C69" i="33"/>
  <c r="O69" i="33" s="1"/>
  <c r="P68" i="33" s="1"/>
  <c r="G69" i="33"/>
  <c r="K69" i="33"/>
  <c r="F76" i="33"/>
  <c r="J76" i="33"/>
  <c r="N76" i="33"/>
  <c r="O78" i="33"/>
  <c r="O79" i="33"/>
  <c r="O80" i="33"/>
  <c r="E83" i="33"/>
  <c r="I83" i="33"/>
  <c r="M83" i="33"/>
  <c r="D90" i="33"/>
  <c r="H90" i="33"/>
  <c r="L90" i="33"/>
  <c r="C97" i="33"/>
  <c r="G97" i="33"/>
  <c r="K97" i="33"/>
  <c r="F104" i="33"/>
  <c r="J104" i="33"/>
  <c r="N104" i="33"/>
  <c r="O106" i="33"/>
  <c r="O107" i="33"/>
  <c r="O108" i="33"/>
  <c r="E111" i="33"/>
  <c r="I111" i="33"/>
  <c r="M111" i="33"/>
  <c r="H25" i="33"/>
  <c r="L25" i="33"/>
  <c r="O29" i="33"/>
  <c r="O30" i="33"/>
  <c r="C32" i="33"/>
  <c r="G32" i="33"/>
  <c r="K32" i="33"/>
  <c r="F39" i="33"/>
  <c r="J39" i="33"/>
  <c r="N39" i="33"/>
  <c r="O39" i="33" s="1"/>
  <c r="C41" i="33"/>
  <c r="G41" i="33"/>
  <c r="K41" i="33"/>
  <c r="D46" i="33"/>
  <c r="H46" i="33"/>
  <c r="L46" i="33"/>
  <c r="E48" i="33"/>
  <c r="I48" i="33"/>
  <c r="M48" i="33"/>
  <c r="F46" i="33"/>
  <c r="J46" i="33"/>
  <c r="N46" i="33"/>
  <c r="O54" i="33"/>
  <c r="C55" i="33"/>
  <c r="F67" i="33"/>
  <c r="J67" i="33"/>
  <c r="O67" i="33" s="1"/>
  <c r="P66" i="33" s="1"/>
  <c r="N67" i="33"/>
  <c r="E74" i="33"/>
  <c r="I74" i="33"/>
  <c r="M74" i="33"/>
  <c r="O74" i="33" s="1"/>
  <c r="P73" i="33" s="1"/>
  <c r="O75" i="33"/>
  <c r="C76" i="33"/>
  <c r="D81" i="33"/>
  <c r="H81" i="33"/>
  <c r="L81" i="33"/>
  <c r="O85" i="33"/>
  <c r="O86" i="33"/>
  <c r="C88" i="33"/>
  <c r="G88" i="33"/>
  <c r="K88" i="33"/>
  <c r="F95" i="33"/>
  <c r="J95" i="33"/>
  <c r="N95" i="33"/>
  <c r="E102" i="33"/>
  <c r="I102" i="33"/>
  <c r="M102" i="33"/>
  <c r="O102" i="33" s="1"/>
  <c r="P101" i="33" s="1"/>
  <c r="O103" i="33"/>
  <c r="C104" i="33"/>
  <c r="D109" i="33"/>
  <c r="H109" i="33"/>
  <c r="L109" i="33"/>
  <c r="O113" i="33"/>
  <c r="O114" i="33"/>
  <c r="O56" i="24"/>
  <c r="P56" i="24" s="1"/>
  <c r="O10" i="24"/>
  <c r="P10" i="24" s="1"/>
  <c r="O55" i="24"/>
  <c r="P55" i="24" s="1"/>
  <c r="O18" i="33"/>
  <c r="P17" i="33" s="1"/>
  <c r="O48" i="33"/>
  <c r="P47" i="33" s="1"/>
  <c r="O11" i="33"/>
  <c r="P10" i="33" s="1"/>
  <c r="O27" i="33"/>
  <c r="P26" i="33" s="1"/>
  <c r="O83" i="33"/>
  <c r="P82" i="33" s="1"/>
  <c r="O95" i="33"/>
  <c r="P94" i="33" s="1"/>
  <c r="O111" i="33"/>
  <c r="P110" i="33" s="1"/>
  <c r="O4" i="33"/>
  <c r="P3" i="33" s="1"/>
  <c r="O20" i="33"/>
  <c r="P19" i="33" s="1"/>
  <c r="O32" i="33"/>
  <c r="P31" i="33" s="1"/>
  <c r="O41" i="33"/>
  <c r="O55" i="33"/>
  <c r="P54" i="33" s="1"/>
  <c r="O76" i="33"/>
  <c r="P75" i="33" s="1"/>
  <c r="O88" i="33"/>
  <c r="P87" i="33" s="1"/>
  <c r="O104" i="33"/>
  <c r="P103" i="33" s="1"/>
  <c r="C6" i="33"/>
  <c r="O6" i="33" s="1"/>
  <c r="P5" i="33" s="1"/>
  <c r="C25" i="33"/>
  <c r="O25" i="33" s="1"/>
  <c r="P24" i="33" s="1"/>
  <c r="C34" i="33"/>
  <c r="O34" i="33" s="1"/>
  <c r="P33" i="33" s="1"/>
  <c r="C53" i="33"/>
  <c r="O53" i="33" s="1"/>
  <c r="P52" i="33" s="1"/>
  <c r="C62" i="33"/>
  <c r="O62" i="33" s="1"/>
  <c r="P61" i="33" s="1"/>
  <c r="C81" i="33"/>
  <c r="O81" i="33" s="1"/>
  <c r="P80" i="33" s="1"/>
  <c r="C90" i="33"/>
  <c r="O90" i="33" s="1"/>
  <c r="P89" i="33" s="1"/>
  <c r="C109" i="33"/>
  <c r="O109" i="33" s="1"/>
  <c r="P108" i="33" s="1"/>
  <c r="O3" i="33"/>
  <c r="O12" i="33"/>
  <c r="O31" i="33"/>
  <c r="O40" i="33"/>
  <c r="O43" i="33"/>
  <c r="O118" i="33" s="1"/>
  <c r="O59" i="33"/>
  <c r="O68" i="33"/>
  <c r="O87" i="33"/>
  <c r="O96" i="33"/>
  <c r="O46" i="33" l="1"/>
  <c r="P45" i="33" s="1"/>
  <c r="O97" i="33"/>
  <c r="P96" i="33" s="1"/>
  <c r="P38" i="33"/>
  <c r="P40" i="33"/>
  <c r="A28" i="22" l="1"/>
  <c r="A28" i="21"/>
  <c r="A28" i="20"/>
  <c r="A28" i="19"/>
  <c r="A28" i="17"/>
  <c r="A28" i="15"/>
  <c r="A28" i="12"/>
  <c r="A28" i="10"/>
  <c r="A28" i="5"/>
  <c r="A28" i="4"/>
  <c r="A28" i="3"/>
  <c r="A145" i="29"/>
  <c r="B145" i="29"/>
  <c r="C145" i="29"/>
  <c r="D145" i="29"/>
  <c r="E145" i="29"/>
  <c r="F145" i="29"/>
  <c r="G145" i="29"/>
  <c r="H145" i="29"/>
  <c r="I145" i="29"/>
  <c r="J145" i="29"/>
  <c r="K145" i="29"/>
  <c r="L145" i="29"/>
  <c r="M145" i="29"/>
  <c r="N145" i="29"/>
  <c r="O145" i="29"/>
  <c r="P145" i="29"/>
  <c r="Q145" i="29"/>
  <c r="R145" i="29"/>
  <c r="S145" i="29"/>
  <c r="T145" i="29"/>
  <c r="U145" i="29"/>
  <c r="A131" i="29"/>
  <c r="B131" i="29"/>
  <c r="C131" i="29"/>
  <c r="D131" i="29"/>
  <c r="E131" i="29"/>
  <c r="F131" i="29"/>
  <c r="G131" i="29"/>
  <c r="H131" i="29"/>
  <c r="I131" i="29"/>
  <c r="J131" i="29"/>
  <c r="K131" i="29"/>
  <c r="L131" i="29"/>
  <c r="M131" i="29"/>
  <c r="N131" i="29"/>
  <c r="O131" i="29"/>
  <c r="P131" i="29"/>
  <c r="Q131" i="29"/>
  <c r="R131" i="29"/>
  <c r="S131" i="29"/>
  <c r="T131" i="29"/>
  <c r="U131" i="29"/>
  <c r="A132" i="29"/>
  <c r="B132" i="29"/>
  <c r="C132" i="29"/>
  <c r="D132" i="29"/>
  <c r="E132" i="29"/>
  <c r="F132" i="29"/>
  <c r="G132" i="29"/>
  <c r="H132" i="29"/>
  <c r="I132" i="29"/>
  <c r="J132" i="29"/>
  <c r="K132" i="29"/>
  <c r="L132" i="29"/>
  <c r="M132" i="29"/>
  <c r="N132" i="29"/>
  <c r="O132" i="29"/>
  <c r="P132" i="29"/>
  <c r="Q132" i="29"/>
  <c r="R132" i="29"/>
  <c r="S132" i="29"/>
  <c r="T132" i="29"/>
  <c r="U132" i="29"/>
  <c r="A133" i="29"/>
  <c r="B133" i="29"/>
  <c r="C133" i="29"/>
  <c r="D133" i="29"/>
  <c r="E133" i="29"/>
  <c r="F133" i="29"/>
  <c r="G133" i="29"/>
  <c r="H133" i="29"/>
  <c r="I133" i="29"/>
  <c r="J133" i="29"/>
  <c r="K133" i="29"/>
  <c r="L133" i="29"/>
  <c r="M133" i="29"/>
  <c r="N133" i="29"/>
  <c r="O133" i="29"/>
  <c r="P133" i="29"/>
  <c r="Q133" i="29"/>
  <c r="R133" i="29"/>
  <c r="S133" i="29"/>
  <c r="T133" i="29"/>
  <c r="U133" i="29"/>
  <c r="A134" i="29"/>
  <c r="B134" i="29"/>
  <c r="C134" i="29"/>
  <c r="D134" i="29"/>
  <c r="E134" i="29"/>
  <c r="F134" i="29"/>
  <c r="G134" i="29"/>
  <c r="H134" i="29"/>
  <c r="I134" i="29"/>
  <c r="J134" i="29"/>
  <c r="K134" i="29"/>
  <c r="L134" i="29"/>
  <c r="M134" i="29"/>
  <c r="N134" i="29"/>
  <c r="O134" i="29"/>
  <c r="P134" i="29"/>
  <c r="Q134" i="29"/>
  <c r="R134" i="29"/>
  <c r="S134" i="29"/>
  <c r="T134" i="29"/>
  <c r="U134" i="29"/>
  <c r="A135" i="29"/>
  <c r="B135" i="29"/>
  <c r="C135" i="29"/>
  <c r="D135" i="29"/>
  <c r="E135" i="29"/>
  <c r="F135" i="29"/>
  <c r="G135" i="29"/>
  <c r="H135" i="29"/>
  <c r="I135" i="29"/>
  <c r="J135" i="29"/>
  <c r="K135" i="29"/>
  <c r="L135" i="29"/>
  <c r="M135" i="29"/>
  <c r="N135" i="29"/>
  <c r="O135" i="29"/>
  <c r="P135" i="29"/>
  <c r="Q135" i="29"/>
  <c r="R135" i="29"/>
  <c r="S135" i="29"/>
  <c r="T135" i="29"/>
  <c r="U135" i="29"/>
  <c r="A136" i="29"/>
  <c r="B136" i="29"/>
  <c r="C136" i="29"/>
  <c r="D136" i="29"/>
  <c r="E136" i="29"/>
  <c r="F136" i="29"/>
  <c r="G136" i="29"/>
  <c r="H136" i="29"/>
  <c r="I136" i="29"/>
  <c r="J136" i="29"/>
  <c r="K136" i="29"/>
  <c r="L136" i="29"/>
  <c r="M136" i="29"/>
  <c r="N136" i="29"/>
  <c r="O136" i="29"/>
  <c r="P136" i="29"/>
  <c r="Q136" i="29"/>
  <c r="R136" i="29"/>
  <c r="S136" i="29"/>
  <c r="T136" i="29"/>
  <c r="U136" i="29"/>
  <c r="A137" i="29"/>
  <c r="B137" i="29"/>
  <c r="C137" i="29"/>
  <c r="D137" i="29"/>
  <c r="E137" i="29"/>
  <c r="F137" i="29"/>
  <c r="G137" i="29"/>
  <c r="H137" i="29"/>
  <c r="I137" i="29"/>
  <c r="J137" i="29"/>
  <c r="K137" i="29"/>
  <c r="L137" i="29"/>
  <c r="M137" i="29"/>
  <c r="N137" i="29"/>
  <c r="O137" i="29"/>
  <c r="P137" i="29"/>
  <c r="Q137" i="29"/>
  <c r="R137" i="29"/>
  <c r="S137" i="29"/>
  <c r="T137" i="29"/>
  <c r="U137" i="29"/>
  <c r="A138" i="29"/>
  <c r="B138" i="29"/>
  <c r="C138" i="29"/>
  <c r="D138" i="29"/>
  <c r="E138" i="29"/>
  <c r="F138" i="29"/>
  <c r="G138" i="29"/>
  <c r="H138" i="29"/>
  <c r="I138" i="29"/>
  <c r="J138" i="29"/>
  <c r="K138" i="29"/>
  <c r="L138" i="29"/>
  <c r="M138" i="29"/>
  <c r="N138" i="29"/>
  <c r="O138" i="29"/>
  <c r="P138" i="29"/>
  <c r="Q138" i="29"/>
  <c r="R138" i="29"/>
  <c r="S138" i="29"/>
  <c r="T138" i="29"/>
  <c r="U138" i="29"/>
  <c r="A139" i="29"/>
  <c r="B139" i="29"/>
  <c r="C139" i="29"/>
  <c r="D139" i="29"/>
  <c r="E139" i="29"/>
  <c r="F139" i="29"/>
  <c r="G139" i="29"/>
  <c r="H139" i="29"/>
  <c r="I139" i="29"/>
  <c r="J139" i="29"/>
  <c r="K139" i="29"/>
  <c r="L139" i="29"/>
  <c r="M139" i="29"/>
  <c r="N139" i="29"/>
  <c r="O139" i="29"/>
  <c r="P139" i="29"/>
  <c r="Q139" i="29"/>
  <c r="R139" i="29"/>
  <c r="S139" i="29"/>
  <c r="T139" i="29"/>
  <c r="U139" i="29"/>
  <c r="A140" i="29"/>
  <c r="B140" i="29"/>
  <c r="C140" i="29"/>
  <c r="D140" i="29"/>
  <c r="E140" i="29"/>
  <c r="F140" i="29"/>
  <c r="G140" i="29"/>
  <c r="H140" i="29"/>
  <c r="I140" i="29"/>
  <c r="J140" i="29"/>
  <c r="K140" i="29"/>
  <c r="L140" i="29"/>
  <c r="M140" i="29"/>
  <c r="N140" i="29"/>
  <c r="O140" i="29"/>
  <c r="P140" i="29"/>
  <c r="Q140" i="29"/>
  <c r="R140" i="29"/>
  <c r="S140" i="29"/>
  <c r="T140" i="29"/>
  <c r="U140" i="29"/>
  <c r="A141" i="29"/>
  <c r="B141" i="29"/>
  <c r="C141" i="29"/>
  <c r="D141" i="29"/>
  <c r="E141" i="29"/>
  <c r="F141" i="29"/>
  <c r="G141" i="29"/>
  <c r="H141" i="29"/>
  <c r="I141" i="29"/>
  <c r="J141" i="29"/>
  <c r="K141" i="29"/>
  <c r="L141" i="29"/>
  <c r="M141" i="29"/>
  <c r="N141" i="29"/>
  <c r="O141" i="29"/>
  <c r="P141" i="29"/>
  <c r="Q141" i="29"/>
  <c r="R141" i="29"/>
  <c r="S141" i="29"/>
  <c r="T141" i="29"/>
  <c r="U141" i="29"/>
  <c r="A142" i="29"/>
  <c r="B142" i="29"/>
  <c r="C142" i="29"/>
  <c r="D142" i="29"/>
  <c r="E142" i="29"/>
  <c r="F142" i="29"/>
  <c r="G142" i="29"/>
  <c r="H142" i="29"/>
  <c r="I142" i="29"/>
  <c r="J142" i="29"/>
  <c r="K142" i="29"/>
  <c r="L142" i="29"/>
  <c r="M142" i="29"/>
  <c r="N142" i="29"/>
  <c r="O142" i="29"/>
  <c r="P142" i="29"/>
  <c r="Q142" i="29"/>
  <c r="R142" i="29"/>
  <c r="S142" i="29"/>
  <c r="T142" i="29"/>
  <c r="U142" i="29"/>
  <c r="A143" i="29"/>
  <c r="B143" i="29"/>
  <c r="C143" i="29"/>
  <c r="D143" i="29"/>
  <c r="E143" i="29"/>
  <c r="F143" i="29"/>
  <c r="G143" i="29"/>
  <c r="H143" i="29"/>
  <c r="I143" i="29"/>
  <c r="J143" i="29"/>
  <c r="K143" i="29"/>
  <c r="L143" i="29"/>
  <c r="M143" i="29"/>
  <c r="N143" i="29"/>
  <c r="O143" i="29"/>
  <c r="P143" i="29"/>
  <c r="Q143" i="29"/>
  <c r="R143" i="29"/>
  <c r="S143" i="29"/>
  <c r="T143" i="29"/>
  <c r="U143" i="29"/>
  <c r="A144" i="29"/>
  <c r="B144" i="29"/>
  <c r="C144" i="29"/>
  <c r="D144" i="29"/>
  <c r="E144" i="29"/>
  <c r="F144" i="29"/>
  <c r="G144" i="29"/>
  <c r="H144" i="29"/>
  <c r="I144" i="29"/>
  <c r="J144" i="29"/>
  <c r="K144" i="29"/>
  <c r="L144" i="29"/>
  <c r="M144" i="29"/>
  <c r="N144" i="29"/>
  <c r="O144" i="29"/>
  <c r="P144" i="29"/>
  <c r="Q144" i="29"/>
  <c r="R144" i="29"/>
  <c r="S144" i="29"/>
  <c r="T144" i="29"/>
  <c r="U144" i="29"/>
  <c r="B130" i="29"/>
  <c r="C130" i="29"/>
  <c r="D130" i="29"/>
  <c r="E130" i="29"/>
  <c r="F130" i="29"/>
  <c r="G130" i="29"/>
  <c r="H130" i="29"/>
  <c r="I130" i="29"/>
  <c r="J130" i="29"/>
  <c r="K130" i="29"/>
  <c r="L130" i="29"/>
  <c r="M130" i="29"/>
  <c r="N130" i="29"/>
  <c r="O130" i="29"/>
  <c r="P130" i="29"/>
  <c r="Q130" i="29"/>
  <c r="R130" i="29"/>
  <c r="S130" i="29"/>
  <c r="T130" i="29"/>
  <c r="U130" i="29"/>
  <c r="A130" i="29"/>
  <c r="B115" i="29"/>
  <c r="C115" i="29"/>
  <c r="D115" i="29"/>
  <c r="E115" i="29"/>
  <c r="F115" i="29"/>
  <c r="G115" i="29"/>
  <c r="H115" i="29"/>
  <c r="I115" i="29"/>
  <c r="J115" i="29"/>
  <c r="K115" i="29"/>
  <c r="L115" i="29"/>
  <c r="M115" i="29"/>
  <c r="N115" i="29"/>
  <c r="O115" i="29"/>
  <c r="P115" i="29"/>
  <c r="Q115" i="29"/>
  <c r="R115" i="29"/>
  <c r="S115" i="29"/>
  <c r="T115" i="29"/>
  <c r="U115" i="29"/>
  <c r="B116" i="29"/>
  <c r="C116" i="29"/>
  <c r="D116" i="29"/>
  <c r="E116" i="29"/>
  <c r="F116" i="29"/>
  <c r="G116" i="29"/>
  <c r="H116" i="29"/>
  <c r="I116" i="29"/>
  <c r="J116" i="29"/>
  <c r="K116" i="29"/>
  <c r="L116" i="29"/>
  <c r="M116" i="29"/>
  <c r="N116" i="29"/>
  <c r="O116" i="29"/>
  <c r="P116" i="29"/>
  <c r="Q116" i="29"/>
  <c r="R116" i="29"/>
  <c r="S116" i="29"/>
  <c r="T116" i="29"/>
  <c r="U116" i="29"/>
  <c r="B117" i="29"/>
  <c r="C117" i="29"/>
  <c r="D117" i="29"/>
  <c r="E117" i="29"/>
  <c r="F117" i="29"/>
  <c r="G117" i="29"/>
  <c r="H117" i="29"/>
  <c r="I117" i="29"/>
  <c r="J117" i="29"/>
  <c r="K117" i="29"/>
  <c r="L117" i="29"/>
  <c r="M117" i="29"/>
  <c r="N117" i="29"/>
  <c r="O117" i="29"/>
  <c r="P117" i="29"/>
  <c r="Q117" i="29"/>
  <c r="R117" i="29"/>
  <c r="S117" i="29"/>
  <c r="T117" i="29"/>
  <c r="U117" i="29"/>
  <c r="B118" i="29"/>
  <c r="C118" i="29"/>
  <c r="D118" i="29"/>
  <c r="E118" i="29"/>
  <c r="F118" i="29"/>
  <c r="G118" i="29"/>
  <c r="H118" i="29"/>
  <c r="I118" i="29"/>
  <c r="J118" i="29"/>
  <c r="K118" i="29"/>
  <c r="L118" i="29"/>
  <c r="M118" i="29"/>
  <c r="N118" i="29"/>
  <c r="O118" i="29"/>
  <c r="P118" i="29"/>
  <c r="Q118" i="29"/>
  <c r="R118" i="29"/>
  <c r="S118" i="29"/>
  <c r="T118" i="29"/>
  <c r="U118" i="29"/>
  <c r="B119" i="29"/>
  <c r="C119" i="29"/>
  <c r="D119" i="29"/>
  <c r="E119" i="29"/>
  <c r="F119" i="29"/>
  <c r="G119" i="29"/>
  <c r="H119" i="29"/>
  <c r="I119" i="29"/>
  <c r="J119" i="29"/>
  <c r="K119" i="29"/>
  <c r="L119" i="29"/>
  <c r="M119" i="29"/>
  <c r="N119" i="29"/>
  <c r="O119" i="29"/>
  <c r="P119" i="29"/>
  <c r="Q119" i="29"/>
  <c r="R119" i="29"/>
  <c r="S119" i="29"/>
  <c r="T119" i="29"/>
  <c r="U119" i="29"/>
  <c r="B120" i="29"/>
  <c r="C120" i="29"/>
  <c r="D120" i="29"/>
  <c r="E120" i="29"/>
  <c r="F120" i="29"/>
  <c r="G120" i="29"/>
  <c r="H120" i="29"/>
  <c r="I120" i="29"/>
  <c r="J120" i="29"/>
  <c r="K120" i="29"/>
  <c r="L120" i="29"/>
  <c r="M120" i="29"/>
  <c r="N120" i="29"/>
  <c r="O120" i="29"/>
  <c r="P120" i="29"/>
  <c r="Q120" i="29"/>
  <c r="R120" i="29"/>
  <c r="S120" i="29"/>
  <c r="T120" i="29"/>
  <c r="U120" i="29"/>
  <c r="B121" i="29"/>
  <c r="C121" i="29"/>
  <c r="D121" i="29"/>
  <c r="E121" i="29"/>
  <c r="F121" i="29"/>
  <c r="G121" i="29"/>
  <c r="H121" i="29"/>
  <c r="I121" i="29"/>
  <c r="J121" i="29"/>
  <c r="K121" i="29"/>
  <c r="L121" i="29"/>
  <c r="M121" i="29"/>
  <c r="N121" i="29"/>
  <c r="O121" i="29"/>
  <c r="P121" i="29"/>
  <c r="Q121" i="29"/>
  <c r="R121" i="29"/>
  <c r="S121" i="29"/>
  <c r="T121" i="29"/>
  <c r="U121" i="29"/>
  <c r="B122" i="29"/>
  <c r="C122" i="29"/>
  <c r="D122" i="29"/>
  <c r="E122" i="29"/>
  <c r="F122" i="29"/>
  <c r="G122" i="29"/>
  <c r="H122" i="29"/>
  <c r="I122" i="29"/>
  <c r="J122" i="29"/>
  <c r="K122" i="29"/>
  <c r="L122" i="29"/>
  <c r="M122" i="29"/>
  <c r="N122" i="29"/>
  <c r="O122" i="29"/>
  <c r="P122" i="29"/>
  <c r="Q122" i="29"/>
  <c r="R122" i="29"/>
  <c r="S122" i="29"/>
  <c r="T122" i="29"/>
  <c r="U122" i="29"/>
  <c r="B123" i="29"/>
  <c r="C123" i="29"/>
  <c r="D123" i="29"/>
  <c r="E123" i="29"/>
  <c r="F123" i="29"/>
  <c r="G123" i="29"/>
  <c r="H123" i="29"/>
  <c r="I123" i="29"/>
  <c r="J123" i="29"/>
  <c r="K123" i="29"/>
  <c r="L123" i="29"/>
  <c r="M123" i="29"/>
  <c r="N123" i="29"/>
  <c r="O123" i="29"/>
  <c r="P123" i="29"/>
  <c r="Q123" i="29"/>
  <c r="R123" i="29"/>
  <c r="S123" i="29"/>
  <c r="T123" i="29"/>
  <c r="U123" i="29"/>
  <c r="B124" i="29"/>
  <c r="C124" i="29"/>
  <c r="D124" i="29"/>
  <c r="E124" i="29"/>
  <c r="F124" i="29"/>
  <c r="G124" i="29"/>
  <c r="H124" i="29"/>
  <c r="I124" i="29"/>
  <c r="J124" i="29"/>
  <c r="K124" i="29"/>
  <c r="L124" i="29"/>
  <c r="M124" i="29"/>
  <c r="N124" i="29"/>
  <c r="O124" i="29"/>
  <c r="P124" i="29"/>
  <c r="Q124" i="29"/>
  <c r="R124" i="29"/>
  <c r="S124" i="29"/>
  <c r="T124" i="29"/>
  <c r="U124" i="29"/>
  <c r="B125" i="29"/>
  <c r="C125" i="29"/>
  <c r="D125" i="29"/>
  <c r="E125" i="29"/>
  <c r="F125" i="29"/>
  <c r="G125" i="29"/>
  <c r="H125" i="29"/>
  <c r="I125" i="29"/>
  <c r="J125" i="29"/>
  <c r="K125" i="29"/>
  <c r="L125" i="29"/>
  <c r="M125" i="29"/>
  <c r="N125" i="29"/>
  <c r="O125" i="29"/>
  <c r="P125" i="29"/>
  <c r="Q125" i="29"/>
  <c r="R125" i="29"/>
  <c r="S125" i="29"/>
  <c r="T125" i="29"/>
  <c r="U125" i="29"/>
  <c r="B126" i="29"/>
  <c r="C126" i="29"/>
  <c r="D126" i="29"/>
  <c r="E126" i="29"/>
  <c r="F126" i="29"/>
  <c r="G126" i="29"/>
  <c r="H126" i="29"/>
  <c r="I126" i="29"/>
  <c r="J126" i="29"/>
  <c r="K126" i="29"/>
  <c r="L126" i="29"/>
  <c r="M126" i="29"/>
  <c r="N126" i="29"/>
  <c r="O126" i="29"/>
  <c r="P126" i="29"/>
  <c r="Q126" i="29"/>
  <c r="R126" i="29"/>
  <c r="S126" i="29"/>
  <c r="T126" i="29"/>
  <c r="U126" i="29"/>
  <c r="B127" i="29"/>
  <c r="C127" i="29"/>
  <c r="D127" i="29"/>
  <c r="E127" i="29"/>
  <c r="F127" i="29"/>
  <c r="G127" i="29"/>
  <c r="H127" i="29"/>
  <c r="I127" i="29"/>
  <c r="J127" i="29"/>
  <c r="K127" i="29"/>
  <c r="L127" i="29"/>
  <c r="M127" i="29"/>
  <c r="N127" i="29"/>
  <c r="O127" i="29"/>
  <c r="P127" i="29"/>
  <c r="Q127" i="29"/>
  <c r="R127" i="29"/>
  <c r="S127" i="29"/>
  <c r="T127" i="29"/>
  <c r="U127" i="29"/>
  <c r="B128" i="29"/>
  <c r="C128" i="29"/>
  <c r="D128" i="29"/>
  <c r="E128" i="29"/>
  <c r="F128" i="29"/>
  <c r="G128" i="29"/>
  <c r="H128" i="29"/>
  <c r="I128" i="29"/>
  <c r="J128" i="29"/>
  <c r="K128" i="29"/>
  <c r="L128" i="29"/>
  <c r="M128" i="29"/>
  <c r="N128" i="29"/>
  <c r="O128" i="29"/>
  <c r="P128" i="29"/>
  <c r="Q128" i="29"/>
  <c r="R128" i="29"/>
  <c r="S128" i="29"/>
  <c r="T128" i="29"/>
  <c r="U128" i="29"/>
  <c r="B129" i="29"/>
  <c r="C129" i="29"/>
  <c r="D129" i="29"/>
  <c r="E129" i="29"/>
  <c r="F129" i="29"/>
  <c r="G129" i="29"/>
  <c r="H129" i="29"/>
  <c r="I129" i="29"/>
  <c r="J129" i="29"/>
  <c r="K129" i="29"/>
  <c r="L129" i="29"/>
  <c r="M129" i="29"/>
  <c r="N129" i="29"/>
  <c r="O129" i="29"/>
  <c r="P129" i="29"/>
  <c r="Q129" i="29"/>
  <c r="R129" i="29"/>
  <c r="S129" i="29"/>
  <c r="T129" i="29"/>
  <c r="U129" i="29"/>
  <c r="C114" i="29"/>
  <c r="D114" i="29"/>
  <c r="E114" i="29"/>
  <c r="F114" i="29"/>
  <c r="G114" i="29"/>
  <c r="H114" i="29"/>
  <c r="I114" i="29"/>
  <c r="J114" i="29"/>
  <c r="K114" i="29"/>
  <c r="L114" i="29"/>
  <c r="M114" i="29"/>
  <c r="N114" i="29"/>
  <c r="O114" i="29"/>
  <c r="P114" i="29"/>
  <c r="Q114" i="29"/>
  <c r="R114" i="29"/>
  <c r="S114" i="29"/>
  <c r="T114" i="29"/>
  <c r="U114" i="29"/>
  <c r="B114" i="29"/>
  <c r="B99" i="29"/>
  <c r="C99" i="29"/>
  <c r="D99" i="29"/>
  <c r="E99" i="29"/>
  <c r="F99" i="29"/>
  <c r="G99" i="29"/>
  <c r="H99" i="29"/>
  <c r="I99" i="29"/>
  <c r="J99" i="29"/>
  <c r="K99" i="29"/>
  <c r="L99" i="29"/>
  <c r="M99" i="29"/>
  <c r="N99" i="29"/>
  <c r="O99" i="29"/>
  <c r="P99" i="29"/>
  <c r="Q99" i="29"/>
  <c r="R99" i="29"/>
  <c r="S99" i="29"/>
  <c r="T99" i="29"/>
  <c r="U99" i="29"/>
  <c r="B100" i="29"/>
  <c r="C100" i="29"/>
  <c r="D100" i="29"/>
  <c r="E100" i="29"/>
  <c r="F100" i="29"/>
  <c r="G100" i="29"/>
  <c r="H100" i="29"/>
  <c r="I100" i="29"/>
  <c r="J100" i="29"/>
  <c r="K100" i="29"/>
  <c r="L100" i="29"/>
  <c r="M100" i="29"/>
  <c r="N100" i="29"/>
  <c r="O100" i="29"/>
  <c r="P100" i="29"/>
  <c r="Q100" i="29"/>
  <c r="R100" i="29"/>
  <c r="S100" i="29"/>
  <c r="T100" i="29"/>
  <c r="U100" i="29"/>
  <c r="B101" i="29"/>
  <c r="C101" i="29"/>
  <c r="D101" i="29"/>
  <c r="E101" i="29"/>
  <c r="F101" i="29"/>
  <c r="G101" i="29"/>
  <c r="H101" i="29"/>
  <c r="I101" i="29"/>
  <c r="J101" i="29"/>
  <c r="K101" i="29"/>
  <c r="L101" i="29"/>
  <c r="M101" i="29"/>
  <c r="N101" i="29"/>
  <c r="O101" i="29"/>
  <c r="P101" i="29"/>
  <c r="Q101" i="29"/>
  <c r="R101" i="29"/>
  <c r="S101" i="29"/>
  <c r="T101" i="29"/>
  <c r="U101" i="29"/>
  <c r="B102" i="29"/>
  <c r="C102" i="29"/>
  <c r="D102" i="29"/>
  <c r="E102" i="29"/>
  <c r="F102" i="29"/>
  <c r="G102" i="29"/>
  <c r="H102" i="29"/>
  <c r="I102" i="29"/>
  <c r="J102" i="29"/>
  <c r="K102" i="29"/>
  <c r="L102" i="29"/>
  <c r="M102" i="29"/>
  <c r="N102" i="29"/>
  <c r="O102" i="29"/>
  <c r="P102" i="29"/>
  <c r="Q102" i="29"/>
  <c r="R102" i="29"/>
  <c r="S102" i="29"/>
  <c r="T102" i="29"/>
  <c r="U102" i="29"/>
  <c r="B103" i="29"/>
  <c r="C103" i="29"/>
  <c r="D103" i="29"/>
  <c r="E103" i="29"/>
  <c r="F103" i="29"/>
  <c r="G103" i="29"/>
  <c r="H103" i="29"/>
  <c r="I103" i="29"/>
  <c r="J103" i="29"/>
  <c r="K103" i="29"/>
  <c r="L103" i="29"/>
  <c r="M103" i="29"/>
  <c r="N103" i="29"/>
  <c r="O103" i="29"/>
  <c r="P103" i="29"/>
  <c r="Q103" i="29"/>
  <c r="R103" i="29"/>
  <c r="S103" i="29"/>
  <c r="T103" i="29"/>
  <c r="U103" i="29"/>
  <c r="B104" i="29"/>
  <c r="C104" i="29"/>
  <c r="D104" i="29"/>
  <c r="E104" i="29"/>
  <c r="F104" i="29"/>
  <c r="G104" i="29"/>
  <c r="H104" i="29"/>
  <c r="I104" i="29"/>
  <c r="J104" i="29"/>
  <c r="K104" i="29"/>
  <c r="L104" i="29"/>
  <c r="M104" i="29"/>
  <c r="N104" i="29"/>
  <c r="O104" i="29"/>
  <c r="P104" i="29"/>
  <c r="Q104" i="29"/>
  <c r="R104" i="29"/>
  <c r="S104" i="29"/>
  <c r="T104" i="29"/>
  <c r="U104" i="29"/>
  <c r="B105" i="29"/>
  <c r="C105" i="29"/>
  <c r="D105" i="29"/>
  <c r="E105" i="29"/>
  <c r="F105" i="29"/>
  <c r="G105" i="29"/>
  <c r="H105" i="29"/>
  <c r="I105" i="29"/>
  <c r="J105" i="29"/>
  <c r="K105" i="29"/>
  <c r="L105" i="29"/>
  <c r="M105" i="29"/>
  <c r="N105" i="29"/>
  <c r="O105" i="29"/>
  <c r="P105" i="29"/>
  <c r="Q105" i="29"/>
  <c r="R105" i="29"/>
  <c r="S105" i="29"/>
  <c r="T105" i="29"/>
  <c r="U105" i="29"/>
  <c r="B106" i="29"/>
  <c r="C106" i="29"/>
  <c r="D106" i="29"/>
  <c r="E106" i="29"/>
  <c r="F106" i="29"/>
  <c r="G106" i="29"/>
  <c r="H106" i="29"/>
  <c r="I106" i="29"/>
  <c r="J106" i="29"/>
  <c r="K106" i="29"/>
  <c r="L106" i="29"/>
  <c r="M106" i="29"/>
  <c r="N106" i="29"/>
  <c r="O106" i="29"/>
  <c r="P106" i="29"/>
  <c r="Q106" i="29"/>
  <c r="R106" i="29"/>
  <c r="S106" i="29"/>
  <c r="T106" i="29"/>
  <c r="U106" i="29"/>
  <c r="B107" i="29"/>
  <c r="C107" i="29"/>
  <c r="D107" i="29"/>
  <c r="E107" i="29"/>
  <c r="F107" i="29"/>
  <c r="G107" i="29"/>
  <c r="H107" i="29"/>
  <c r="I107" i="29"/>
  <c r="J107" i="29"/>
  <c r="K107" i="29"/>
  <c r="L107" i="29"/>
  <c r="M107" i="29"/>
  <c r="N107" i="29"/>
  <c r="O107" i="29"/>
  <c r="P107" i="29"/>
  <c r="Q107" i="29"/>
  <c r="R107" i="29"/>
  <c r="S107" i="29"/>
  <c r="T107" i="29"/>
  <c r="U107" i="29"/>
  <c r="B108" i="29"/>
  <c r="C108" i="29"/>
  <c r="D108" i="29"/>
  <c r="E108" i="29"/>
  <c r="F108" i="29"/>
  <c r="G108" i="29"/>
  <c r="H108" i="29"/>
  <c r="I108" i="29"/>
  <c r="J108" i="29"/>
  <c r="K108" i="29"/>
  <c r="L108" i="29"/>
  <c r="M108" i="29"/>
  <c r="N108" i="29"/>
  <c r="O108" i="29"/>
  <c r="P108" i="29"/>
  <c r="Q108" i="29"/>
  <c r="R108" i="29"/>
  <c r="S108" i="29"/>
  <c r="T108" i="29"/>
  <c r="U108" i="29"/>
  <c r="B109" i="29"/>
  <c r="C109" i="29"/>
  <c r="D109" i="29"/>
  <c r="E109" i="29"/>
  <c r="F109" i="29"/>
  <c r="G109" i="29"/>
  <c r="H109" i="29"/>
  <c r="I109" i="29"/>
  <c r="J109" i="29"/>
  <c r="K109" i="29"/>
  <c r="L109" i="29"/>
  <c r="M109" i="29"/>
  <c r="N109" i="29"/>
  <c r="O109" i="29"/>
  <c r="P109" i="29"/>
  <c r="Q109" i="29"/>
  <c r="R109" i="29"/>
  <c r="S109" i="29"/>
  <c r="T109" i="29"/>
  <c r="U109" i="29"/>
  <c r="B110" i="29"/>
  <c r="C110" i="29"/>
  <c r="D110" i="29"/>
  <c r="E110" i="29"/>
  <c r="F110" i="29"/>
  <c r="G110" i="29"/>
  <c r="H110" i="29"/>
  <c r="I110" i="29"/>
  <c r="J110" i="29"/>
  <c r="K110" i="29"/>
  <c r="L110" i="29"/>
  <c r="M110" i="29"/>
  <c r="N110" i="29"/>
  <c r="O110" i="29"/>
  <c r="P110" i="29"/>
  <c r="Q110" i="29"/>
  <c r="R110" i="29"/>
  <c r="S110" i="29"/>
  <c r="T110" i="29"/>
  <c r="U110" i="29"/>
  <c r="B111" i="29"/>
  <c r="C111" i="29"/>
  <c r="D111" i="29"/>
  <c r="E111" i="29"/>
  <c r="F111" i="29"/>
  <c r="G111" i="29"/>
  <c r="H111" i="29"/>
  <c r="I111" i="29"/>
  <c r="J111" i="29"/>
  <c r="K111" i="29"/>
  <c r="L111" i="29"/>
  <c r="M111" i="29"/>
  <c r="N111" i="29"/>
  <c r="O111" i="29"/>
  <c r="P111" i="29"/>
  <c r="Q111" i="29"/>
  <c r="R111" i="29"/>
  <c r="S111" i="29"/>
  <c r="T111" i="29"/>
  <c r="U111" i="29"/>
  <c r="B112" i="29"/>
  <c r="C112" i="29"/>
  <c r="D112" i="29"/>
  <c r="E112" i="29"/>
  <c r="F112" i="29"/>
  <c r="G112" i="29"/>
  <c r="H112" i="29"/>
  <c r="I112" i="29"/>
  <c r="J112" i="29"/>
  <c r="K112" i="29"/>
  <c r="L112" i="29"/>
  <c r="M112" i="29"/>
  <c r="N112" i="29"/>
  <c r="O112" i="29"/>
  <c r="P112" i="29"/>
  <c r="Q112" i="29"/>
  <c r="R112" i="29"/>
  <c r="S112" i="29"/>
  <c r="T112" i="29"/>
  <c r="U112" i="29"/>
  <c r="B113" i="29"/>
  <c r="C113" i="29"/>
  <c r="D113" i="29"/>
  <c r="E113" i="29"/>
  <c r="F113" i="29"/>
  <c r="G113" i="29"/>
  <c r="H113" i="29"/>
  <c r="I113" i="29"/>
  <c r="J113" i="29"/>
  <c r="K113" i="29"/>
  <c r="L113" i="29"/>
  <c r="M113" i="29"/>
  <c r="N113" i="29"/>
  <c r="O113" i="29"/>
  <c r="P113" i="29"/>
  <c r="Q113" i="29"/>
  <c r="R113" i="29"/>
  <c r="S113" i="29"/>
  <c r="T113" i="29"/>
  <c r="U113" i="29"/>
  <c r="C98" i="29"/>
  <c r="D98" i="29"/>
  <c r="E98" i="29"/>
  <c r="F98" i="29"/>
  <c r="G98" i="29"/>
  <c r="H98" i="29"/>
  <c r="I98" i="29"/>
  <c r="J98" i="29"/>
  <c r="K98" i="29"/>
  <c r="L98" i="29"/>
  <c r="M98" i="29"/>
  <c r="N98" i="29"/>
  <c r="O98" i="29"/>
  <c r="P98" i="29"/>
  <c r="Q98" i="29"/>
  <c r="R98" i="29"/>
  <c r="S98" i="29"/>
  <c r="T98" i="29"/>
  <c r="U98" i="29"/>
  <c r="B98" i="29"/>
  <c r="B83" i="29"/>
  <c r="C83" i="29"/>
  <c r="D83" i="29"/>
  <c r="E83" i="29"/>
  <c r="F83" i="29"/>
  <c r="G83" i="29"/>
  <c r="H83" i="29"/>
  <c r="I83" i="29"/>
  <c r="J83" i="29"/>
  <c r="K83" i="29"/>
  <c r="L83" i="29"/>
  <c r="M83" i="29"/>
  <c r="N83" i="29"/>
  <c r="O83" i="29"/>
  <c r="P83" i="29"/>
  <c r="Q83" i="29"/>
  <c r="R83" i="29"/>
  <c r="S83" i="29"/>
  <c r="T83" i="29"/>
  <c r="U83" i="29"/>
  <c r="B84" i="29"/>
  <c r="C84" i="29"/>
  <c r="D84" i="29"/>
  <c r="E84" i="29"/>
  <c r="F84" i="29"/>
  <c r="G84" i="29"/>
  <c r="H84" i="29"/>
  <c r="I84" i="29"/>
  <c r="J84" i="29"/>
  <c r="K84" i="29"/>
  <c r="L84" i="29"/>
  <c r="M84" i="29"/>
  <c r="N84" i="29"/>
  <c r="O84" i="29"/>
  <c r="P84" i="29"/>
  <c r="Q84" i="29"/>
  <c r="R84" i="29"/>
  <c r="S84" i="29"/>
  <c r="T84" i="29"/>
  <c r="U84" i="29"/>
  <c r="B85" i="29"/>
  <c r="C85" i="29"/>
  <c r="D85" i="29"/>
  <c r="E85" i="29"/>
  <c r="F85" i="29"/>
  <c r="G85" i="29"/>
  <c r="H85" i="29"/>
  <c r="I85" i="29"/>
  <c r="J85" i="29"/>
  <c r="K85" i="29"/>
  <c r="L85" i="29"/>
  <c r="M85" i="29"/>
  <c r="N85" i="29"/>
  <c r="O85" i="29"/>
  <c r="P85" i="29"/>
  <c r="Q85" i="29"/>
  <c r="R85" i="29"/>
  <c r="S85" i="29"/>
  <c r="T85" i="29"/>
  <c r="U85" i="29"/>
  <c r="B86" i="29"/>
  <c r="C86" i="29"/>
  <c r="D86" i="29"/>
  <c r="E86" i="29"/>
  <c r="F86" i="29"/>
  <c r="G86" i="29"/>
  <c r="H86" i="29"/>
  <c r="I86" i="29"/>
  <c r="J86" i="29"/>
  <c r="K86" i="29"/>
  <c r="L86" i="29"/>
  <c r="M86" i="29"/>
  <c r="N86" i="29"/>
  <c r="O86" i="29"/>
  <c r="P86" i="29"/>
  <c r="Q86" i="29"/>
  <c r="R86" i="29"/>
  <c r="S86" i="29"/>
  <c r="T86" i="29"/>
  <c r="U86" i="29"/>
  <c r="B87" i="29"/>
  <c r="C87" i="29"/>
  <c r="D87" i="29"/>
  <c r="E87" i="29"/>
  <c r="F87" i="29"/>
  <c r="G87" i="29"/>
  <c r="H87" i="29"/>
  <c r="I87" i="29"/>
  <c r="J87" i="29"/>
  <c r="K87" i="29"/>
  <c r="L87" i="29"/>
  <c r="M87" i="29"/>
  <c r="N87" i="29"/>
  <c r="O87" i="29"/>
  <c r="P87" i="29"/>
  <c r="Q87" i="29"/>
  <c r="R87" i="29"/>
  <c r="S87" i="29"/>
  <c r="T87" i="29"/>
  <c r="U87" i="29"/>
  <c r="B88" i="29"/>
  <c r="C88" i="29"/>
  <c r="D88" i="29"/>
  <c r="E88" i="29"/>
  <c r="F88" i="29"/>
  <c r="G88" i="29"/>
  <c r="H88" i="29"/>
  <c r="I88" i="29"/>
  <c r="J88" i="29"/>
  <c r="K88" i="29"/>
  <c r="L88" i="29"/>
  <c r="M88" i="29"/>
  <c r="N88" i="29"/>
  <c r="O88" i="29"/>
  <c r="P88" i="29"/>
  <c r="Q88" i="29"/>
  <c r="R88" i="29"/>
  <c r="S88" i="29"/>
  <c r="T88" i="29"/>
  <c r="U88" i="29"/>
  <c r="B89" i="29"/>
  <c r="C89" i="29"/>
  <c r="D89" i="29"/>
  <c r="E89" i="29"/>
  <c r="F89" i="29"/>
  <c r="G89" i="29"/>
  <c r="H89" i="29"/>
  <c r="I89" i="29"/>
  <c r="J89" i="29"/>
  <c r="K89" i="29"/>
  <c r="L89" i="29"/>
  <c r="M89" i="29"/>
  <c r="N89" i="29"/>
  <c r="O89" i="29"/>
  <c r="P89" i="29"/>
  <c r="Q89" i="29"/>
  <c r="R89" i="29"/>
  <c r="S89" i="29"/>
  <c r="T89" i="29"/>
  <c r="U89" i="29"/>
  <c r="B90" i="29"/>
  <c r="C90" i="29"/>
  <c r="D90" i="29"/>
  <c r="E90" i="29"/>
  <c r="F90" i="29"/>
  <c r="G90" i="29"/>
  <c r="H90" i="29"/>
  <c r="I90" i="29"/>
  <c r="J90" i="29"/>
  <c r="K90" i="29"/>
  <c r="L90" i="29"/>
  <c r="M90" i="29"/>
  <c r="N90" i="29"/>
  <c r="O90" i="29"/>
  <c r="P90" i="29"/>
  <c r="Q90" i="29"/>
  <c r="R90" i="29"/>
  <c r="S90" i="29"/>
  <c r="T90" i="29"/>
  <c r="U90" i="29"/>
  <c r="B91" i="29"/>
  <c r="C91" i="29"/>
  <c r="D91" i="29"/>
  <c r="E91" i="29"/>
  <c r="F91" i="29"/>
  <c r="G91" i="29"/>
  <c r="H91" i="29"/>
  <c r="I91" i="29"/>
  <c r="J91" i="29"/>
  <c r="K91" i="29"/>
  <c r="L91" i="29"/>
  <c r="M91" i="29"/>
  <c r="N91" i="29"/>
  <c r="O91" i="29"/>
  <c r="P91" i="29"/>
  <c r="Q91" i="29"/>
  <c r="R91" i="29"/>
  <c r="S91" i="29"/>
  <c r="T91" i="29"/>
  <c r="U91" i="29"/>
  <c r="B92" i="29"/>
  <c r="C92" i="29"/>
  <c r="D92" i="29"/>
  <c r="E92" i="29"/>
  <c r="F92" i="29"/>
  <c r="G92" i="29"/>
  <c r="H92" i="29"/>
  <c r="I92" i="29"/>
  <c r="J92" i="29"/>
  <c r="K92" i="29"/>
  <c r="L92" i="29"/>
  <c r="M92" i="29"/>
  <c r="N92" i="29"/>
  <c r="O92" i="29"/>
  <c r="P92" i="29"/>
  <c r="Q92" i="29"/>
  <c r="R92" i="29"/>
  <c r="S92" i="29"/>
  <c r="T92" i="29"/>
  <c r="U92" i="29"/>
  <c r="B93" i="29"/>
  <c r="C93" i="29"/>
  <c r="D93" i="29"/>
  <c r="E93" i="29"/>
  <c r="F93" i="29"/>
  <c r="G93" i="29"/>
  <c r="H93" i="29"/>
  <c r="I93" i="29"/>
  <c r="J93" i="29"/>
  <c r="K93" i="29"/>
  <c r="L93" i="29"/>
  <c r="M93" i="29"/>
  <c r="N93" i="29"/>
  <c r="O93" i="29"/>
  <c r="P93" i="29"/>
  <c r="Q93" i="29"/>
  <c r="R93" i="29"/>
  <c r="S93" i="29"/>
  <c r="T93" i="29"/>
  <c r="U93" i="29"/>
  <c r="B94" i="29"/>
  <c r="C94" i="29"/>
  <c r="D94" i="29"/>
  <c r="E94" i="29"/>
  <c r="F94" i="29"/>
  <c r="G94" i="29"/>
  <c r="H94" i="29"/>
  <c r="I94" i="29"/>
  <c r="J94" i="29"/>
  <c r="K94" i="29"/>
  <c r="L94" i="29"/>
  <c r="M94" i="29"/>
  <c r="N94" i="29"/>
  <c r="O94" i="29"/>
  <c r="P94" i="29"/>
  <c r="Q94" i="29"/>
  <c r="R94" i="29"/>
  <c r="S94" i="29"/>
  <c r="T94" i="29"/>
  <c r="U94" i="29"/>
  <c r="B95" i="29"/>
  <c r="C95" i="29"/>
  <c r="D95" i="29"/>
  <c r="E95" i="29"/>
  <c r="F95" i="29"/>
  <c r="G95" i="29"/>
  <c r="H95" i="29"/>
  <c r="I95" i="29"/>
  <c r="J95" i="29"/>
  <c r="K95" i="29"/>
  <c r="L95" i="29"/>
  <c r="M95" i="29"/>
  <c r="N95" i="29"/>
  <c r="O95" i="29"/>
  <c r="P95" i="29"/>
  <c r="Q95" i="29"/>
  <c r="R95" i="29"/>
  <c r="S95" i="29"/>
  <c r="T95" i="29"/>
  <c r="U95" i="29"/>
  <c r="B96" i="29"/>
  <c r="C96" i="29"/>
  <c r="D96" i="29"/>
  <c r="E96" i="29"/>
  <c r="F96" i="29"/>
  <c r="G96" i="29"/>
  <c r="H96" i="29"/>
  <c r="I96" i="29"/>
  <c r="J96" i="29"/>
  <c r="K96" i="29"/>
  <c r="L96" i="29"/>
  <c r="M96" i="29"/>
  <c r="N96" i="29"/>
  <c r="O96" i="29"/>
  <c r="P96" i="29"/>
  <c r="Q96" i="29"/>
  <c r="R96" i="29"/>
  <c r="S96" i="29"/>
  <c r="T96" i="29"/>
  <c r="U96" i="29"/>
  <c r="B97" i="29"/>
  <c r="C97" i="29"/>
  <c r="D97" i="29"/>
  <c r="E97" i="29"/>
  <c r="F97" i="29"/>
  <c r="G97" i="29"/>
  <c r="H97" i="29"/>
  <c r="I97" i="29"/>
  <c r="J97" i="29"/>
  <c r="K97" i="29"/>
  <c r="L97" i="29"/>
  <c r="M97" i="29"/>
  <c r="N97" i="29"/>
  <c r="O97" i="29"/>
  <c r="P97" i="29"/>
  <c r="Q97" i="29"/>
  <c r="R97" i="29"/>
  <c r="S97" i="29"/>
  <c r="T97" i="29"/>
  <c r="U97" i="29"/>
  <c r="C82" i="29"/>
  <c r="D82" i="29"/>
  <c r="E82" i="29"/>
  <c r="F82" i="29"/>
  <c r="G82" i="29"/>
  <c r="H82" i="29"/>
  <c r="I82" i="29"/>
  <c r="J82" i="29"/>
  <c r="K82" i="29"/>
  <c r="L82" i="29"/>
  <c r="M82" i="29"/>
  <c r="N82" i="29"/>
  <c r="O82" i="29"/>
  <c r="P82" i="29"/>
  <c r="Q82" i="29"/>
  <c r="R82" i="29"/>
  <c r="S82" i="29"/>
  <c r="T82" i="29"/>
  <c r="U82" i="29"/>
  <c r="B82" i="29"/>
  <c r="B67" i="29"/>
  <c r="C67" i="29"/>
  <c r="D67" i="29"/>
  <c r="E67" i="29"/>
  <c r="F67" i="29"/>
  <c r="G67" i="29"/>
  <c r="H67" i="29"/>
  <c r="I67" i="29"/>
  <c r="J67" i="29"/>
  <c r="K67" i="29"/>
  <c r="L67" i="29"/>
  <c r="M67" i="29"/>
  <c r="N67" i="29"/>
  <c r="O67" i="29"/>
  <c r="P67" i="29"/>
  <c r="Q67" i="29"/>
  <c r="R67" i="29"/>
  <c r="S67" i="29"/>
  <c r="T67" i="29"/>
  <c r="U67" i="29"/>
  <c r="B68" i="29"/>
  <c r="C68" i="29"/>
  <c r="D68" i="29"/>
  <c r="E68" i="29"/>
  <c r="F68" i="29"/>
  <c r="G68" i="29"/>
  <c r="H68" i="29"/>
  <c r="I68" i="29"/>
  <c r="J68" i="29"/>
  <c r="K68" i="29"/>
  <c r="L68" i="29"/>
  <c r="M68" i="29"/>
  <c r="N68" i="29"/>
  <c r="O68" i="29"/>
  <c r="P68" i="29"/>
  <c r="Q68" i="29"/>
  <c r="R68" i="29"/>
  <c r="S68" i="29"/>
  <c r="T68" i="29"/>
  <c r="U68" i="29"/>
  <c r="B69" i="29"/>
  <c r="C69" i="29"/>
  <c r="D69" i="29"/>
  <c r="E69" i="29"/>
  <c r="F69" i="29"/>
  <c r="G69" i="29"/>
  <c r="H69" i="29"/>
  <c r="I69" i="29"/>
  <c r="J69" i="29"/>
  <c r="K69" i="29"/>
  <c r="L69" i="29"/>
  <c r="M69" i="29"/>
  <c r="N69" i="29"/>
  <c r="O69" i="29"/>
  <c r="P69" i="29"/>
  <c r="Q69" i="29"/>
  <c r="R69" i="29"/>
  <c r="S69" i="29"/>
  <c r="T69" i="29"/>
  <c r="U69" i="29"/>
  <c r="B70" i="29"/>
  <c r="C70" i="29"/>
  <c r="D70" i="29"/>
  <c r="E70" i="29"/>
  <c r="F70" i="29"/>
  <c r="G70" i="29"/>
  <c r="H70" i="29"/>
  <c r="I70" i="29"/>
  <c r="J70" i="29"/>
  <c r="K70" i="29"/>
  <c r="L70" i="29"/>
  <c r="M70" i="29"/>
  <c r="N70" i="29"/>
  <c r="O70" i="29"/>
  <c r="P70" i="29"/>
  <c r="Q70" i="29"/>
  <c r="R70" i="29"/>
  <c r="S70" i="29"/>
  <c r="T70" i="29"/>
  <c r="U70" i="29"/>
  <c r="B71" i="29"/>
  <c r="C71" i="29"/>
  <c r="D71" i="29"/>
  <c r="E71" i="29"/>
  <c r="F71" i="29"/>
  <c r="G71" i="29"/>
  <c r="H71" i="29"/>
  <c r="I71" i="29"/>
  <c r="J71" i="29"/>
  <c r="K71" i="29"/>
  <c r="L71" i="29"/>
  <c r="M71" i="29"/>
  <c r="N71" i="29"/>
  <c r="O71" i="29"/>
  <c r="P71" i="29"/>
  <c r="Q71" i="29"/>
  <c r="R71" i="29"/>
  <c r="S71" i="29"/>
  <c r="T71" i="29"/>
  <c r="U71" i="29"/>
  <c r="B72" i="29"/>
  <c r="C72" i="29"/>
  <c r="D72" i="29"/>
  <c r="E72" i="29"/>
  <c r="F72" i="29"/>
  <c r="G72" i="29"/>
  <c r="H72" i="29"/>
  <c r="I72" i="29"/>
  <c r="J72" i="29"/>
  <c r="K72" i="29"/>
  <c r="L72" i="29"/>
  <c r="M72" i="29"/>
  <c r="N72" i="29"/>
  <c r="O72" i="29"/>
  <c r="P72" i="29"/>
  <c r="Q72" i="29"/>
  <c r="R72" i="29"/>
  <c r="S72" i="29"/>
  <c r="T72" i="29"/>
  <c r="U72" i="29"/>
  <c r="B73" i="29"/>
  <c r="C73" i="29"/>
  <c r="D73" i="29"/>
  <c r="E73" i="29"/>
  <c r="F73" i="29"/>
  <c r="G73" i="29"/>
  <c r="H73" i="29"/>
  <c r="I73" i="29"/>
  <c r="J73" i="29"/>
  <c r="K73" i="29"/>
  <c r="L73" i="29"/>
  <c r="M73" i="29"/>
  <c r="N73" i="29"/>
  <c r="O73" i="29"/>
  <c r="P73" i="29"/>
  <c r="Q73" i="29"/>
  <c r="R73" i="29"/>
  <c r="S73" i="29"/>
  <c r="T73" i="29"/>
  <c r="U73" i="29"/>
  <c r="B74" i="29"/>
  <c r="C74" i="29"/>
  <c r="D74" i="29"/>
  <c r="E74" i="29"/>
  <c r="F74" i="29"/>
  <c r="G74" i="29"/>
  <c r="H74" i="29"/>
  <c r="I74" i="29"/>
  <c r="J74" i="29"/>
  <c r="K74" i="29"/>
  <c r="L74" i="29"/>
  <c r="M74" i="29"/>
  <c r="N74" i="29"/>
  <c r="O74" i="29"/>
  <c r="P74" i="29"/>
  <c r="Q74" i="29"/>
  <c r="R74" i="29"/>
  <c r="S74" i="29"/>
  <c r="T74" i="29"/>
  <c r="U74" i="29"/>
  <c r="B75" i="29"/>
  <c r="C75" i="29"/>
  <c r="D75" i="29"/>
  <c r="E75" i="29"/>
  <c r="F75" i="29"/>
  <c r="G75" i="29"/>
  <c r="H75" i="29"/>
  <c r="I75" i="29"/>
  <c r="J75" i="29"/>
  <c r="K75" i="29"/>
  <c r="L75" i="29"/>
  <c r="M75" i="29"/>
  <c r="N75" i="29"/>
  <c r="O75" i="29"/>
  <c r="P75" i="29"/>
  <c r="Q75" i="29"/>
  <c r="R75" i="29"/>
  <c r="S75" i="29"/>
  <c r="T75" i="29"/>
  <c r="U75" i="29"/>
  <c r="B76" i="29"/>
  <c r="C76" i="29"/>
  <c r="D76" i="29"/>
  <c r="E76" i="29"/>
  <c r="F76" i="29"/>
  <c r="G76" i="29"/>
  <c r="H76" i="29"/>
  <c r="I76" i="29"/>
  <c r="J76" i="29"/>
  <c r="K76" i="29"/>
  <c r="L76" i="29"/>
  <c r="M76" i="29"/>
  <c r="N76" i="29"/>
  <c r="O76" i="29"/>
  <c r="P76" i="29"/>
  <c r="Q76" i="29"/>
  <c r="R76" i="29"/>
  <c r="S76" i="29"/>
  <c r="T76" i="29"/>
  <c r="U76" i="29"/>
  <c r="B77" i="29"/>
  <c r="C77" i="29"/>
  <c r="D77" i="29"/>
  <c r="E77" i="29"/>
  <c r="F77" i="29"/>
  <c r="G77" i="29"/>
  <c r="H77" i="29"/>
  <c r="I77" i="29"/>
  <c r="J77" i="29"/>
  <c r="K77" i="29"/>
  <c r="L77" i="29"/>
  <c r="M77" i="29"/>
  <c r="N77" i="29"/>
  <c r="O77" i="29"/>
  <c r="P77" i="29"/>
  <c r="Q77" i="29"/>
  <c r="R77" i="29"/>
  <c r="S77" i="29"/>
  <c r="T77" i="29"/>
  <c r="U77" i="29"/>
  <c r="B78" i="29"/>
  <c r="C78" i="29"/>
  <c r="D78" i="29"/>
  <c r="E78" i="29"/>
  <c r="F78" i="29"/>
  <c r="G78" i="29"/>
  <c r="H78" i="29"/>
  <c r="I78" i="29"/>
  <c r="J78" i="29"/>
  <c r="K78" i="29"/>
  <c r="L78" i="29"/>
  <c r="M78" i="29"/>
  <c r="N78" i="29"/>
  <c r="O78" i="29"/>
  <c r="P78" i="29"/>
  <c r="Q78" i="29"/>
  <c r="R78" i="29"/>
  <c r="S78" i="29"/>
  <c r="T78" i="29"/>
  <c r="U78" i="29"/>
  <c r="B79" i="29"/>
  <c r="C79" i="29"/>
  <c r="D79" i="29"/>
  <c r="E79" i="29"/>
  <c r="F79" i="29"/>
  <c r="G79" i="29"/>
  <c r="H79" i="29"/>
  <c r="I79" i="29"/>
  <c r="J79" i="29"/>
  <c r="K79" i="29"/>
  <c r="L79" i="29"/>
  <c r="M79" i="29"/>
  <c r="N79" i="29"/>
  <c r="O79" i="29"/>
  <c r="P79" i="29"/>
  <c r="Q79" i="29"/>
  <c r="R79" i="29"/>
  <c r="S79" i="29"/>
  <c r="T79" i="29"/>
  <c r="U79" i="29"/>
  <c r="B80" i="29"/>
  <c r="C80" i="29"/>
  <c r="D80" i="29"/>
  <c r="E80" i="29"/>
  <c r="F80" i="29"/>
  <c r="G80" i="29"/>
  <c r="H80" i="29"/>
  <c r="I80" i="29"/>
  <c r="J80" i="29"/>
  <c r="K80" i="29"/>
  <c r="L80" i="29"/>
  <c r="M80" i="29"/>
  <c r="N80" i="29"/>
  <c r="O80" i="29"/>
  <c r="P80" i="29"/>
  <c r="Q80" i="29"/>
  <c r="R80" i="29"/>
  <c r="S80" i="29"/>
  <c r="T80" i="29"/>
  <c r="U80" i="29"/>
  <c r="B81" i="29"/>
  <c r="C81" i="29"/>
  <c r="D81" i="29"/>
  <c r="E81" i="29"/>
  <c r="F81" i="29"/>
  <c r="G81" i="29"/>
  <c r="H81" i="29"/>
  <c r="I81" i="29"/>
  <c r="J81" i="29"/>
  <c r="K81" i="29"/>
  <c r="L81" i="29"/>
  <c r="M81" i="29"/>
  <c r="N81" i="29"/>
  <c r="O81" i="29"/>
  <c r="P81" i="29"/>
  <c r="Q81" i="29"/>
  <c r="R81" i="29"/>
  <c r="S81" i="29"/>
  <c r="T81" i="29"/>
  <c r="U81" i="29"/>
  <c r="C66" i="29"/>
  <c r="D66" i="29"/>
  <c r="E66" i="29"/>
  <c r="F66" i="29"/>
  <c r="G66" i="29"/>
  <c r="H66" i="29"/>
  <c r="I66" i="29"/>
  <c r="J66" i="29"/>
  <c r="K66" i="29"/>
  <c r="L66" i="29"/>
  <c r="M66" i="29"/>
  <c r="N66" i="29"/>
  <c r="O66" i="29"/>
  <c r="P66" i="29"/>
  <c r="Q66" i="29"/>
  <c r="R66" i="29"/>
  <c r="S66" i="29"/>
  <c r="T66" i="29"/>
  <c r="U66" i="29"/>
  <c r="B66" i="29"/>
  <c r="B51" i="29"/>
  <c r="C51" i="29"/>
  <c r="D51" i="29"/>
  <c r="E51" i="29"/>
  <c r="F51" i="29"/>
  <c r="G51" i="29"/>
  <c r="H51" i="29"/>
  <c r="I51" i="29"/>
  <c r="J51" i="29"/>
  <c r="K51" i="29"/>
  <c r="L51" i="29"/>
  <c r="M51" i="29"/>
  <c r="N51" i="29"/>
  <c r="O51" i="29"/>
  <c r="P51" i="29"/>
  <c r="Q51" i="29"/>
  <c r="R51" i="29"/>
  <c r="S51" i="29"/>
  <c r="T51" i="29"/>
  <c r="U51" i="29"/>
  <c r="B52" i="29"/>
  <c r="C52" i="29"/>
  <c r="D52" i="29"/>
  <c r="E52" i="29"/>
  <c r="F52" i="29"/>
  <c r="G52" i="29"/>
  <c r="H52" i="29"/>
  <c r="I52" i="29"/>
  <c r="J52" i="29"/>
  <c r="K52" i="29"/>
  <c r="L52" i="29"/>
  <c r="M52" i="29"/>
  <c r="N52" i="29"/>
  <c r="O52" i="29"/>
  <c r="P52" i="29"/>
  <c r="Q52" i="29"/>
  <c r="R52" i="29"/>
  <c r="S52" i="29"/>
  <c r="T52" i="29"/>
  <c r="U52" i="29"/>
  <c r="B53" i="29"/>
  <c r="C53" i="29"/>
  <c r="D53" i="29"/>
  <c r="E53" i="29"/>
  <c r="F53" i="29"/>
  <c r="G53" i="29"/>
  <c r="H53" i="29"/>
  <c r="I53" i="29"/>
  <c r="J53" i="29"/>
  <c r="K53" i="29"/>
  <c r="L53" i="29"/>
  <c r="M53" i="29"/>
  <c r="N53" i="29"/>
  <c r="O53" i="29"/>
  <c r="P53" i="29"/>
  <c r="Q53" i="29"/>
  <c r="R53" i="29"/>
  <c r="S53" i="29"/>
  <c r="T53" i="29"/>
  <c r="U53" i="29"/>
  <c r="B54" i="29"/>
  <c r="C54" i="29"/>
  <c r="D54" i="29"/>
  <c r="E54" i="29"/>
  <c r="F54" i="29"/>
  <c r="G54" i="29"/>
  <c r="H54" i="29"/>
  <c r="I54" i="29"/>
  <c r="J54" i="29"/>
  <c r="K54" i="29"/>
  <c r="L54" i="29"/>
  <c r="M54" i="29"/>
  <c r="N54" i="29"/>
  <c r="O54" i="29"/>
  <c r="P54" i="29"/>
  <c r="Q54" i="29"/>
  <c r="R54" i="29"/>
  <c r="S54" i="29"/>
  <c r="T54" i="29"/>
  <c r="U54" i="29"/>
  <c r="B55" i="29"/>
  <c r="C55" i="29"/>
  <c r="D55" i="29"/>
  <c r="E55" i="29"/>
  <c r="F55" i="29"/>
  <c r="G55" i="29"/>
  <c r="H55" i="29"/>
  <c r="I55" i="29"/>
  <c r="J55" i="29"/>
  <c r="K55" i="29"/>
  <c r="L55" i="29"/>
  <c r="M55" i="29"/>
  <c r="N55" i="29"/>
  <c r="O55" i="29"/>
  <c r="P55" i="29"/>
  <c r="Q55" i="29"/>
  <c r="R55" i="29"/>
  <c r="S55" i="29"/>
  <c r="T55" i="29"/>
  <c r="U55" i="29"/>
  <c r="B56" i="29"/>
  <c r="C56" i="29"/>
  <c r="D56" i="29"/>
  <c r="E56" i="29"/>
  <c r="F56" i="29"/>
  <c r="G56" i="29"/>
  <c r="H56" i="29"/>
  <c r="I56" i="29"/>
  <c r="J56" i="29"/>
  <c r="K56" i="29"/>
  <c r="L56" i="29"/>
  <c r="M56" i="29"/>
  <c r="N56" i="29"/>
  <c r="O56" i="29"/>
  <c r="P56" i="29"/>
  <c r="Q56" i="29"/>
  <c r="R56" i="29"/>
  <c r="S56" i="29"/>
  <c r="T56" i="29"/>
  <c r="U56" i="29"/>
  <c r="B57" i="29"/>
  <c r="C57" i="29"/>
  <c r="D57" i="29"/>
  <c r="E57" i="29"/>
  <c r="F57" i="29"/>
  <c r="G57" i="29"/>
  <c r="H57" i="29"/>
  <c r="I57" i="29"/>
  <c r="J57" i="29"/>
  <c r="K57" i="29"/>
  <c r="L57" i="29"/>
  <c r="M57" i="29"/>
  <c r="N57" i="29"/>
  <c r="O57" i="29"/>
  <c r="P57" i="29"/>
  <c r="Q57" i="29"/>
  <c r="R57" i="29"/>
  <c r="S57" i="29"/>
  <c r="T57" i="29"/>
  <c r="U57" i="29"/>
  <c r="B58" i="29"/>
  <c r="C58" i="29"/>
  <c r="D58" i="29"/>
  <c r="E58" i="29"/>
  <c r="F58" i="29"/>
  <c r="G58" i="29"/>
  <c r="H58" i="29"/>
  <c r="I58" i="29"/>
  <c r="J58" i="29"/>
  <c r="K58" i="29"/>
  <c r="L58" i="29"/>
  <c r="M58" i="29"/>
  <c r="N58" i="29"/>
  <c r="O58" i="29"/>
  <c r="P58" i="29"/>
  <c r="Q58" i="29"/>
  <c r="R58" i="29"/>
  <c r="S58" i="29"/>
  <c r="T58" i="29"/>
  <c r="U58" i="29"/>
  <c r="B59" i="29"/>
  <c r="C59" i="29"/>
  <c r="D59" i="29"/>
  <c r="E59" i="29"/>
  <c r="F59" i="29"/>
  <c r="G59" i="29"/>
  <c r="H59" i="29"/>
  <c r="I59" i="29"/>
  <c r="J59" i="29"/>
  <c r="K59" i="29"/>
  <c r="L59" i="29"/>
  <c r="M59" i="29"/>
  <c r="N59" i="29"/>
  <c r="O59" i="29"/>
  <c r="P59" i="29"/>
  <c r="Q59" i="29"/>
  <c r="R59" i="29"/>
  <c r="S59" i="29"/>
  <c r="T59" i="29"/>
  <c r="U59" i="29"/>
  <c r="B60" i="29"/>
  <c r="C60" i="29"/>
  <c r="D60" i="29"/>
  <c r="E60" i="29"/>
  <c r="F60" i="29"/>
  <c r="G60" i="29"/>
  <c r="H60" i="29"/>
  <c r="I60" i="29"/>
  <c r="J60" i="29"/>
  <c r="K60" i="29"/>
  <c r="L60" i="29"/>
  <c r="M60" i="29"/>
  <c r="N60" i="29"/>
  <c r="O60" i="29"/>
  <c r="P60" i="29"/>
  <c r="Q60" i="29"/>
  <c r="R60" i="29"/>
  <c r="S60" i="29"/>
  <c r="T60" i="29"/>
  <c r="U60" i="29"/>
  <c r="B61" i="29"/>
  <c r="C61" i="29"/>
  <c r="D61" i="29"/>
  <c r="E61" i="29"/>
  <c r="F61" i="29"/>
  <c r="G61" i="29"/>
  <c r="H61" i="29"/>
  <c r="I61" i="29"/>
  <c r="J61" i="29"/>
  <c r="K61" i="29"/>
  <c r="L61" i="29"/>
  <c r="M61" i="29"/>
  <c r="N61" i="29"/>
  <c r="O61" i="29"/>
  <c r="P61" i="29"/>
  <c r="Q61" i="29"/>
  <c r="R61" i="29"/>
  <c r="S61" i="29"/>
  <c r="T61" i="29"/>
  <c r="U61" i="29"/>
  <c r="B62" i="29"/>
  <c r="C62" i="29"/>
  <c r="D62" i="29"/>
  <c r="E62" i="29"/>
  <c r="F62" i="29"/>
  <c r="G62" i="29"/>
  <c r="H62" i="29"/>
  <c r="I62" i="29"/>
  <c r="J62" i="29"/>
  <c r="K62" i="29"/>
  <c r="L62" i="29"/>
  <c r="M62" i="29"/>
  <c r="N62" i="29"/>
  <c r="O62" i="29"/>
  <c r="P62" i="29"/>
  <c r="Q62" i="29"/>
  <c r="R62" i="29"/>
  <c r="S62" i="29"/>
  <c r="T62" i="29"/>
  <c r="U62" i="29"/>
  <c r="B63" i="29"/>
  <c r="C63" i="29"/>
  <c r="D63" i="29"/>
  <c r="E63" i="29"/>
  <c r="F63" i="29"/>
  <c r="G63" i="29"/>
  <c r="H63" i="29"/>
  <c r="I63" i="29"/>
  <c r="J63" i="29"/>
  <c r="K63" i="29"/>
  <c r="L63" i="29"/>
  <c r="M63" i="29"/>
  <c r="N63" i="29"/>
  <c r="O63" i="29"/>
  <c r="P63" i="29"/>
  <c r="Q63" i="29"/>
  <c r="R63" i="29"/>
  <c r="S63" i="29"/>
  <c r="T63" i="29"/>
  <c r="U63" i="29"/>
  <c r="B64" i="29"/>
  <c r="C64" i="29"/>
  <c r="D64" i="29"/>
  <c r="E64" i="29"/>
  <c r="F64" i="29"/>
  <c r="G64" i="29"/>
  <c r="H64" i="29"/>
  <c r="I64" i="29"/>
  <c r="J64" i="29"/>
  <c r="K64" i="29"/>
  <c r="L64" i="29"/>
  <c r="M64" i="29"/>
  <c r="N64" i="29"/>
  <c r="O64" i="29"/>
  <c r="P64" i="29"/>
  <c r="Q64" i="29"/>
  <c r="R64" i="29"/>
  <c r="S64" i="29"/>
  <c r="T64" i="29"/>
  <c r="U64" i="29"/>
  <c r="B65" i="29"/>
  <c r="C65" i="29"/>
  <c r="D65" i="29"/>
  <c r="E65" i="29"/>
  <c r="F65" i="29"/>
  <c r="G65" i="29"/>
  <c r="H65" i="29"/>
  <c r="I65" i="29"/>
  <c r="J65" i="29"/>
  <c r="K65" i="29"/>
  <c r="L65" i="29"/>
  <c r="M65" i="29"/>
  <c r="N65" i="29"/>
  <c r="O65" i="29"/>
  <c r="P65" i="29"/>
  <c r="Q65" i="29"/>
  <c r="R65" i="29"/>
  <c r="S65" i="29"/>
  <c r="T65" i="29"/>
  <c r="U65" i="29"/>
  <c r="C50" i="29"/>
  <c r="D50" i="29"/>
  <c r="E50" i="29"/>
  <c r="F50" i="29"/>
  <c r="G50" i="29"/>
  <c r="H50" i="29"/>
  <c r="I50" i="29"/>
  <c r="J50" i="29"/>
  <c r="K50" i="29"/>
  <c r="L50" i="29"/>
  <c r="M50" i="29"/>
  <c r="N50" i="29"/>
  <c r="O50" i="29"/>
  <c r="P50" i="29"/>
  <c r="Q50" i="29"/>
  <c r="R50" i="29"/>
  <c r="S50" i="29"/>
  <c r="T50" i="29"/>
  <c r="U50" i="29"/>
  <c r="B50" i="29"/>
  <c r="B35" i="29"/>
  <c r="C35" i="29"/>
  <c r="D35" i="29"/>
  <c r="E35" i="29"/>
  <c r="F35" i="29"/>
  <c r="G35" i="29"/>
  <c r="H35" i="29"/>
  <c r="I35" i="29"/>
  <c r="J35" i="29"/>
  <c r="K35" i="29"/>
  <c r="L35" i="29"/>
  <c r="M35" i="29"/>
  <c r="N35" i="29"/>
  <c r="O35" i="29"/>
  <c r="P35" i="29"/>
  <c r="Q35" i="29"/>
  <c r="R35" i="29"/>
  <c r="S35" i="29"/>
  <c r="T35" i="29"/>
  <c r="U35" i="29"/>
  <c r="B36" i="29"/>
  <c r="C36" i="29"/>
  <c r="D36" i="29"/>
  <c r="E36" i="29"/>
  <c r="F36" i="29"/>
  <c r="G36" i="29"/>
  <c r="H36" i="29"/>
  <c r="I36" i="29"/>
  <c r="J36" i="29"/>
  <c r="K36" i="29"/>
  <c r="L36" i="29"/>
  <c r="M36" i="29"/>
  <c r="N36" i="29"/>
  <c r="O36" i="29"/>
  <c r="P36" i="29"/>
  <c r="Q36" i="29"/>
  <c r="R36" i="29"/>
  <c r="S36" i="29"/>
  <c r="T36" i="29"/>
  <c r="U36" i="29"/>
  <c r="B37" i="29"/>
  <c r="C37" i="29"/>
  <c r="D37" i="29"/>
  <c r="E37" i="29"/>
  <c r="F37" i="29"/>
  <c r="G37" i="29"/>
  <c r="H37" i="29"/>
  <c r="I37" i="29"/>
  <c r="J37" i="29"/>
  <c r="K37" i="29"/>
  <c r="L37" i="29"/>
  <c r="M37" i="29"/>
  <c r="N37" i="29"/>
  <c r="O37" i="29"/>
  <c r="P37" i="29"/>
  <c r="Q37" i="29"/>
  <c r="R37" i="29"/>
  <c r="S37" i="29"/>
  <c r="T37" i="29"/>
  <c r="U37" i="29"/>
  <c r="B38" i="29"/>
  <c r="C38" i="29"/>
  <c r="D38" i="29"/>
  <c r="E38" i="29"/>
  <c r="F38" i="29"/>
  <c r="G38" i="29"/>
  <c r="H38" i="29"/>
  <c r="I38" i="29"/>
  <c r="J38" i="29"/>
  <c r="K38" i="29"/>
  <c r="L38" i="29"/>
  <c r="M38" i="29"/>
  <c r="N38" i="29"/>
  <c r="O38" i="29"/>
  <c r="P38" i="29"/>
  <c r="Q38" i="29"/>
  <c r="R38" i="29"/>
  <c r="S38" i="29"/>
  <c r="T38" i="29"/>
  <c r="U38" i="29"/>
  <c r="B39" i="29"/>
  <c r="C39" i="29"/>
  <c r="D39" i="29"/>
  <c r="E39" i="29"/>
  <c r="F39" i="29"/>
  <c r="G39" i="29"/>
  <c r="H39" i="29"/>
  <c r="I39" i="29"/>
  <c r="J39" i="29"/>
  <c r="K39" i="29"/>
  <c r="L39" i="29"/>
  <c r="M39" i="29"/>
  <c r="N39" i="29"/>
  <c r="O39" i="29"/>
  <c r="P39" i="29"/>
  <c r="Q39" i="29"/>
  <c r="R39" i="29"/>
  <c r="S39" i="29"/>
  <c r="T39" i="29"/>
  <c r="U39" i="29"/>
  <c r="B40" i="29"/>
  <c r="C40" i="29"/>
  <c r="D40" i="29"/>
  <c r="E40" i="29"/>
  <c r="F40" i="29"/>
  <c r="G40" i="29"/>
  <c r="H40" i="29"/>
  <c r="I40" i="29"/>
  <c r="J40" i="29"/>
  <c r="K40" i="29"/>
  <c r="L40" i="29"/>
  <c r="M40" i="29"/>
  <c r="N40" i="29"/>
  <c r="O40" i="29"/>
  <c r="P40" i="29"/>
  <c r="Q40" i="29"/>
  <c r="R40" i="29"/>
  <c r="S40" i="29"/>
  <c r="T40" i="29"/>
  <c r="U40" i="29"/>
  <c r="B41" i="29"/>
  <c r="C41" i="29"/>
  <c r="D41" i="29"/>
  <c r="E41" i="29"/>
  <c r="F41" i="29"/>
  <c r="G41" i="29"/>
  <c r="H41" i="29"/>
  <c r="I41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B42" i="29"/>
  <c r="C42" i="29"/>
  <c r="D42" i="29"/>
  <c r="E42" i="29"/>
  <c r="F42" i="29"/>
  <c r="G42" i="29"/>
  <c r="H42" i="29"/>
  <c r="I42" i="29"/>
  <c r="J42" i="29"/>
  <c r="K42" i="29"/>
  <c r="L42" i="29"/>
  <c r="M42" i="29"/>
  <c r="N42" i="29"/>
  <c r="O42" i="29"/>
  <c r="P42" i="29"/>
  <c r="Q42" i="29"/>
  <c r="R42" i="29"/>
  <c r="S42" i="29"/>
  <c r="T42" i="29"/>
  <c r="U42" i="29"/>
  <c r="B43" i="29"/>
  <c r="C43" i="29"/>
  <c r="D43" i="29"/>
  <c r="E43" i="29"/>
  <c r="F43" i="29"/>
  <c r="G43" i="29"/>
  <c r="H43" i="29"/>
  <c r="I43" i="29"/>
  <c r="J43" i="29"/>
  <c r="K43" i="29"/>
  <c r="L43" i="29"/>
  <c r="M43" i="29"/>
  <c r="N43" i="29"/>
  <c r="O43" i="29"/>
  <c r="P43" i="29"/>
  <c r="Q43" i="29"/>
  <c r="R43" i="29"/>
  <c r="S43" i="29"/>
  <c r="T43" i="29"/>
  <c r="U43" i="29"/>
  <c r="B44" i="29"/>
  <c r="C44" i="29"/>
  <c r="D44" i="29"/>
  <c r="E44" i="29"/>
  <c r="F44" i="29"/>
  <c r="G44" i="29"/>
  <c r="H44" i="29"/>
  <c r="I44" i="29"/>
  <c r="J44" i="29"/>
  <c r="K44" i="29"/>
  <c r="L44" i="29"/>
  <c r="M44" i="29"/>
  <c r="N44" i="29"/>
  <c r="O44" i="29"/>
  <c r="P44" i="29"/>
  <c r="Q44" i="29"/>
  <c r="R44" i="29"/>
  <c r="S44" i="29"/>
  <c r="T44" i="29"/>
  <c r="U44" i="29"/>
  <c r="B45" i="29"/>
  <c r="C45" i="29"/>
  <c r="D45" i="29"/>
  <c r="E45" i="29"/>
  <c r="F45" i="29"/>
  <c r="G45" i="29"/>
  <c r="H45" i="29"/>
  <c r="I45" i="29"/>
  <c r="J45" i="29"/>
  <c r="K45" i="29"/>
  <c r="L45" i="29"/>
  <c r="M45" i="29"/>
  <c r="N45" i="29"/>
  <c r="O45" i="29"/>
  <c r="P45" i="29"/>
  <c r="Q45" i="29"/>
  <c r="R45" i="29"/>
  <c r="S45" i="29"/>
  <c r="T45" i="29"/>
  <c r="U45" i="29"/>
  <c r="B46" i="29"/>
  <c r="C46" i="29"/>
  <c r="D46" i="29"/>
  <c r="E46" i="29"/>
  <c r="F46" i="29"/>
  <c r="G46" i="29"/>
  <c r="H46" i="29"/>
  <c r="I46" i="29"/>
  <c r="J46" i="29"/>
  <c r="K46" i="29"/>
  <c r="L46" i="29"/>
  <c r="M46" i="29"/>
  <c r="N46" i="29"/>
  <c r="O46" i="29"/>
  <c r="P46" i="29"/>
  <c r="Q46" i="29"/>
  <c r="R46" i="29"/>
  <c r="S46" i="29"/>
  <c r="T46" i="29"/>
  <c r="U46" i="29"/>
  <c r="B47" i="29"/>
  <c r="C47" i="29"/>
  <c r="D47" i="29"/>
  <c r="E47" i="29"/>
  <c r="F47" i="29"/>
  <c r="G47" i="29"/>
  <c r="H47" i="29"/>
  <c r="I47" i="29"/>
  <c r="J47" i="29"/>
  <c r="K47" i="29"/>
  <c r="L47" i="29"/>
  <c r="M47" i="29"/>
  <c r="N47" i="29"/>
  <c r="O47" i="29"/>
  <c r="P47" i="29"/>
  <c r="Q47" i="29"/>
  <c r="R47" i="29"/>
  <c r="S47" i="29"/>
  <c r="T47" i="29"/>
  <c r="U47" i="29"/>
  <c r="B48" i="29"/>
  <c r="C48" i="29"/>
  <c r="D48" i="29"/>
  <c r="E48" i="29"/>
  <c r="F48" i="29"/>
  <c r="G48" i="29"/>
  <c r="H48" i="29"/>
  <c r="I48" i="29"/>
  <c r="J48" i="29"/>
  <c r="K48" i="29"/>
  <c r="L48" i="29"/>
  <c r="M48" i="29"/>
  <c r="N48" i="29"/>
  <c r="O48" i="29"/>
  <c r="P48" i="29"/>
  <c r="Q48" i="29"/>
  <c r="R48" i="29"/>
  <c r="S48" i="29"/>
  <c r="T48" i="29"/>
  <c r="U48" i="29"/>
  <c r="B49" i="29"/>
  <c r="C49" i="29"/>
  <c r="D49" i="29"/>
  <c r="E49" i="29"/>
  <c r="F49" i="29"/>
  <c r="G49" i="29"/>
  <c r="H49" i="29"/>
  <c r="I49" i="29"/>
  <c r="J49" i="29"/>
  <c r="K49" i="29"/>
  <c r="L49" i="29"/>
  <c r="M49" i="29"/>
  <c r="N49" i="29"/>
  <c r="O49" i="29"/>
  <c r="P49" i="29"/>
  <c r="Q49" i="29"/>
  <c r="R49" i="29"/>
  <c r="S49" i="29"/>
  <c r="T49" i="29"/>
  <c r="U49" i="29"/>
  <c r="C34" i="29"/>
  <c r="D34" i="29"/>
  <c r="E34" i="29"/>
  <c r="F34" i="29"/>
  <c r="G34" i="29"/>
  <c r="H34" i="29"/>
  <c r="I34" i="29"/>
  <c r="J34" i="29"/>
  <c r="K34" i="29"/>
  <c r="L34" i="29"/>
  <c r="M34" i="29"/>
  <c r="N34" i="29"/>
  <c r="O34" i="29"/>
  <c r="P34" i="29"/>
  <c r="Q34" i="29"/>
  <c r="R34" i="29"/>
  <c r="S34" i="29"/>
  <c r="T34" i="29"/>
  <c r="U34" i="29"/>
  <c r="B34" i="29"/>
  <c r="B19" i="29"/>
  <c r="C19" i="29"/>
  <c r="D19" i="29"/>
  <c r="E19" i="29"/>
  <c r="F19" i="29"/>
  <c r="G19" i="29"/>
  <c r="H19" i="29"/>
  <c r="I19" i="29"/>
  <c r="J19" i="29"/>
  <c r="K19" i="29"/>
  <c r="L19" i="29"/>
  <c r="M19" i="29"/>
  <c r="N19" i="29"/>
  <c r="O19" i="29"/>
  <c r="P19" i="29"/>
  <c r="Q19" i="29"/>
  <c r="R19" i="29"/>
  <c r="S19" i="29"/>
  <c r="T19" i="29"/>
  <c r="U19" i="29"/>
  <c r="B20" i="29"/>
  <c r="C20" i="29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Q20" i="29"/>
  <c r="R20" i="29"/>
  <c r="S20" i="29"/>
  <c r="T20" i="29"/>
  <c r="U20" i="29"/>
  <c r="B21" i="29"/>
  <c r="C21" i="29"/>
  <c r="D21" i="29"/>
  <c r="E21" i="29"/>
  <c r="F21" i="29"/>
  <c r="G21" i="29"/>
  <c r="H21" i="29"/>
  <c r="I21" i="29"/>
  <c r="J21" i="29"/>
  <c r="K21" i="29"/>
  <c r="L21" i="29"/>
  <c r="M21" i="29"/>
  <c r="N21" i="29"/>
  <c r="O21" i="29"/>
  <c r="P21" i="29"/>
  <c r="Q21" i="29"/>
  <c r="R21" i="29"/>
  <c r="S21" i="29"/>
  <c r="T21" i="29"/>
  <c r="U21" i="29"/>
  <c r="B22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B23" i="29"/>
  <c r="C23" i="29"/>
  <c r="D23" i="29"/>
  <c r="E23" i="29"/>
  <c r="F23" i="29"/>
  <c r="G23" i="29"/>
  <c r="H23" i="29"/>
  <c r="I23" i="29"/>
  <c r="J23" i="29"/>
  <c r="K23" i="29"/>
  <c r="L23" i="29"/>
  <c r="M23" i="29"/>
  <c r="N23" i="29"/>
  <c r="O23" i="29"/>
  <c r="P23" i="29"/>
  <c r="Q23" i="29"/>
  <c r="R23" i="29"/>
  <c r="S23" i="29"/>
  <c r="T23" i="29"/>
  <c r="U23" i="29"/>
  <c r="B24" i="29"/>
  <c r="C24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Q24" i="29"/>
  <c r="R24" i="29"/>
  <c r="S24" i="29"/>
  <c r="T24" i="29"/>
  <c r="U24" i="29"/>
  <c r="B25" i="29"/>
  <c r="C25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T25" i="29"/>
  <c r="U25" i="29"/>
  <c r="B26" i="29"/>
  <c r="C26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P26" i="29"/>
  <c r="Q26" i="29"/>
  <c r="R26" i="29"/>
  <c r="S26" i="29"/>
  <c r="T26" i="29"/>
  <c r="U26" i="29"/>
  <c r="B27" i="29"/>
  <c r="C27" i="29"/>
  <c r="D27" i="29"/>
  <c r="E27" i="29"/>
  <c r="F27" i="29"/>
  <c r="G27" i="29"/>
  <c r="H27" i="29"/>
  <c r="I27" i="29"/>
  <c r="J27" i="29"/>
  <c r="K27" i="29"/>
  <c r="L27" i="29"/>
  <c r="M27" i="29"/>
  <c r="N27" i="29"/>
  <c r="O27" i="29"/>
  <c r="P27" i="29"/>
  <c r="Q27" i="29"/>
  <c r="R27" i="29"/>
  <c r="S27" i="29"/>
  <c r="T27" i="29"/>
  <c r="U27" i="29"/>
  <c r="B28" i="29"/>
  <c r="C28" i="29"/>
  <c r="D28" i="29"/>
  <c r="E28" i="29"/>
  <c r="F28" i="29"/>
  <c r="G28" i="29"/>
  <c r="H28" i="29"/>
  <c r="I28" i="29"/>
  <c r="J28" i="29"/>
  <c r="K28" i="29"/>
  <c r="L28" i="29"/>
  <c r="M28" i="29"/>
  <c r="N28" i="29"/>
  <c r="O28" i="29"/>
  <c r="P28" i="29"/>
  <c r="Q28" i="29"/>
  <c r="R28" i="29"/>
  <c r="S28" i="29"/>
  <c r="T28" i="29"/>
  <c r="U28" i="29"/>
  <c r="B29" i="29"/>
  <c r="C29" i="29"/>
  <c r="D29" i="29"/>
  <c r="E29" i="29"/>
  <c r="F29" i="29"/>
  <c r="G29" i="29"/>
  <c r="H29" i="29"/>
  <c r="I29" i="29"/>
  <c r="J29" i="29"/>
  <c r="K29" i="29"/>
  <c r="L29" i="29"/>
  <c r="M29" i="29"/>
  <c r="N29" i="29"/>
  <c r="O29" i="29"/>
  <c r="P29" i="29"/>
  <c r="Q29" i="29"/>
  <c r="R29" i="29"/>
  <c r="S29" i="29"/>
  <c r="T29" i="29"/>
  <c r="U29" i="29"/>
  <c r="B30" i="29"/>
  <c r="C30" i="29"/>
  <c r="D30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Q30" i="29"/>
  <c r="R30" i="29"/>
  <c r="S30" i="29"/>
  <c r="T30" i="29"/>
  <c r="U30" i="29"/>
  <c r="B31" i="29"/>
  <c r="C31" i="29"/>
  <c r="D31" i="29"/>
  <c r="E31" i="29"/>
  <c r="F31" i="29"/>
  <c r="G31" i="29"/>
  <c r="H31" i="29"/>
  <c r="I31" i="29"/>
  <c r="J31" i="29"/>
  <c r="K31" i="29"/>
  <c r="L31" i="29"/>
  <c r="M31" i="29"/>
  <c r="N31" i="29"/>
  <c r="O31" i="29"/>
  <c r="P31" i="29"/>
  <c r="Q31" i="29"/>
  <c r="R31" i="29"/>
  <c r="S31" i="29"/>
  <c r="T31" i="29"/>
  <c r="U31" i="29"/>
  <c r="B32" i="29"/>
  <c r="C32" i="29"/>
  <c r="D32" i="29"/>
  <c r="E32" i="29"/>
  <c r="F32" i="29"/>
  <c r="G32" i="29"/>
  <c r="H32" i="29"/>
  <c r="I32" i="29"/>
  <c r="J32" i="29"/>
  <c r="K32" i="29"/>
  <c r="L32" i="29"/>
  <c r="M32" i="29"/>
  <c r="N32" i="29"/>
  <c r="O32" i="29"/>
  <c r="P32" i="29"/>
  <c r="Q32" i="29"/>
  <c r="R32" i="29"/>
  <c r="S32" i="29"/>
  <c r="T32" i="29"/>
  <c r="U32" i="29"/>
  <c r="B33" i="29"/>
  <c r="C33" i="29"/>
  <c r="D33" i="29"/>
  <c r="E33" i="29"/>
  <c r="F33" i="29"/>
  <c r="G33" i="29"/>
  <c r="H33" i="29"/>
  <c r="I33" i="29"/>
  <c r="J33" i="29"/>
  <c r="K33" i="29"/>
  <c r="L33" i="29"/>
  <c r="M33" i="29"/>
  <c r="N33" i="29"/>
  <c r="O33" i="29"/>
  <c r="P33" i="29"/>
  <c r="Q33" i="29"/>
  <c r="R33" i="29"/>
  <c r="S33" i="29"/>
  <c r="T33" i="29"/>
  <c r="U33" i="29"/>
  <c r="C18" i="29"/>
  <c r="D18" i="29"/>
  <c r="E18" i="29"/>
  <c r="F18" i="29"/>
  <c r="G18" i="29"/>
  <c r="H18" i="29"/>
  <c r="I18" i="29"/>
  <c r="J18" i="29"/>
  <c r="K18" i="29"/>
  <c r="L18" i="29"/>
  <c r="M18" i="29"/>
  <c r="N18" i="29"/>
  <c r="O18" i="29"/>
  <c r="P18" i="29"/>
  <c r="Q18" i="29"/>
  <c r="R18" i="29"/>
  <c r="S18" i="29"/>
  <c r="T18" i="29"/>
  <c r="U18" i="29"/>
  <c r="B18" i="29"/>
  <c r="B3" i="29"/>
  <c r="C3" i="29"/>
  <c r="D3" i="29"/>
  <c r="E3" i="29"/>
  <c r="F3" i="29"/>
  <c r="G3" i="29"/>
  <c r="H3" i="29"/>
  <c r="I3" i="29"/>
  <c r="J3" i="29"/>
  <c r="K3" i="29"/>
  <c r="L3" i="29"/>
  <c r="M3" i="29"/>
  <c r="N3" i="29"/>
  <c r="O3" i="29"/>
  <c r="P3" i="29"/>
  <c r="Q3" i="29"/>
  <c r="R3" i="29"/>
  <c r="S3" i="29"/>
  <c r="T3" i="29"/>
  <c r="U3" i="29"/>
  <c r="B4" i="29"/>
  <c r="C4" i="29"/>
  <c r="D4" i="29"/>
  <c r="E4" i="29"/>
  <c r="F4" i="29"/>
  <c r="G4" i="29"/>
  <c r="H4" i="29"/>
  <c r="I4" i="29"/>
  <c r="J4" i="29"/>
  <c r="K4" i="29"/>
  <c r="L4" i="29"/>
  <c r="M4" i="29"/>
  <c r="N4" i="29"/>
  <c r="O4" i="29"/>
  <c r="P4" i="29"/>
  <c r="Q4" i="29"/>
  <c r="R4" i="29"/>
  <c r="S4" i="29"/>
  <c r="T4" i="29"/>
  <c r="U4" i="29"/>
  <c r="B5" i="29"/>
  <c r="C5" i="29"/>
  <c r="D5" i="29"/>
  <c r="E5" i="29"/>
  <c r="F5" i="29"/>
  <c r="G5" i="29"/>
  <c r="H5" i="29"/>
  <c r="I5" i="29"/>
  <c r="J5" i="29"/>
  <c r="K5" i="29"/>
  <c r="L5" i="29"/>
  <c r="M5" i="29"/>
  <c r="N5" i="29"/>
  <c r="O5" i="29"/>
  <c r="P5" i="29"/>
  <c r="Q5" i="29"/>
  <c r="R5" i="29"/>
  <c r="S5" i="29"/>
  <c r="T5" i="29"/>
  <c r="U5" i="29"/>
  <c r="B6" i="29"/>
  <c r="C6" i="29"/>
  <c r="D6" i="29"/>
  <c r="E6" i="29"/>
  <c r="F6" i="29"/>
  <c r="G6" i="29"/>
  <c r="H6" i="29"/>
  <c r="I6" i="29"/>
  <c r="J6" i="29"/>
  <c r="K6" i="29"/>
  <c r="L6" i="29"/>
  <c r="M6" i="29"/>
  <c r="N6" i="29"/>
  <c r="O6" i="29"/>
  <c r="P6" i="29"/>
  <c r="Q6" i="29"/>
  <c r="R6" i="29"/>
  <c r="S6" i="29"/>
  <c r="T6" i="29"/>
  <c r="U6" i="29"/>
  <c r="B7" i="29"/>
  <c r="C7" i="29"/>
  <c r="D7" i="29"/>
  <c r="E7" i="29"/>
  <c r="F7" i="29"/>
  <c r="G7" i="29"/>
  <c r="H7" i="29"/>
  <c r="I7" i="29"/>
  <c r="J7" i="29"/>
  <c r="K7" i="29"/>
  <c r="L7" i="29"/>
  <c r="M7" i="29"/>
  <c r="N7" i="29"/>
  <c r="O7" i="29"/>
  <c r="P7" i="29"/>
  <c r="Q7" i="29"/>
  <c r="R7" i="29"/>
  <c r="S7" i="29"/>
  <c r="T7" i="29"/>
  <c r="U7" i="29"/>
  <c r="B8" i="29"/>
  <c r="C8" i="29"/>
  <c r="D8" i="29"/>
  <c r="E8" i="29"/>
  <c r="F8" i="29"/>
  <c r="G8" i="29"/>
  <c r="H8" i="29"/>
  <c r="I8" i="29"/>
  <c r="J8" i="29"/>
  <c r="K8" i="29"/>
  <c r="L8" i="29"/>
  <c r="M8" i="29"/>
  <c r="N8" i="29"/>
  <c r="O8" i="29"/>
  <c r="P8" i="29"/>
  <c r="Q8" i="29"/>
  <c r="R8" i="29"/>
  <c r="S8" i="29"/>
  <c r="T8" i="29"/>
  <c r="U8" i="29"/>
  <c r="B9" i="29"/>
  <c r="C9" i="29"/>
  <c r="D9" i="29"/>
  <c r="E9" i="29"/>
  <c r="F9" i="29"/>
  <c r="G9" i="29"/>
  <c r="H9" i="29"/>
  <c r="I9" i="29"/>
  <c r="J9" i="29"/>
  <c r="K9" i="29"/>
  <c r="L9" i="29"/>
  <c r="M9" i="29"/>
  <c r="N9" i="29"/>
  <c r="O9" i="29"/>
  <c r="P9" i="29"/>
  <c r="Q9" i="29"/>
  <c r="R9" i="29"/>
  <c r="S9" i="29"/>
  <c r="T9" i="29"/>
  <c r="U9" i="29"/>
  <c r="B10" i="29"/>
  <c r="C10" i="29"/>
  <c r="D10" i="29"/>
  <c r="E10" i="29"/>
  <c r="F10" i="29"/>
  <c r="G10" i="29"/>
  <c r="H10" i="29"/>
  <c r="I10" i="29"/>
  <c r="J10" i="29"/>
  <c r="K10" i="29"/>
  <c r="L10" i="29"/>
  <c r="M10" i="29"/>
  <c r="N10" i="29"/>
  <c r="O10" i="29"/>
  <c r="P10" i="29"/>
  <c r="Q10" i="29"/>
  <c r="R10" i="29"/>
  <c r="S10" i="29"/>
  <c r="T10" i="29"/>
  <c r="U10" i="29"/>
  <c r="B11" i="29"/>
  <c r="C11" i="29"/>
  <c r="D11" i="29"/>
  <c r="E11" i="29"/>
  <c r="F11" i="29"/>
  <c r="G11" i="29"/>
  <c r="H11" i="29"/>
  <c r="I11" i="29"/>
  <c r="J11" i="29"/>
  <c r="K11" i="29"/>
  <c r="L11" i="29"/>
  <c r="M11" i="29"/>
  <c r="N11" i="29"/>
  <c r="O11" i="29"/>
  <c r="P11" i="29"/>
  <c r="Q11" i="29"/>
  <c r="R11" i="29"/>
  <c r="S11" i="29"/>
  <c r="T11" i="29"/>
  <c r="U11" i="29"/>
  <c r="B12" i="29"/>
  <c r="C12" i="29"/>
  <c r="D12" i="29"/>
  <c r="E12" i="29"/>
  <c r="F12" i="29"/>
  <c r="G12" i="29"/>
  <c r="H12" i="29"/>
  <c r="I12" i="29"/>
  <c r="J12" i="29"/>
  <c r="K12" i="29"/>
  <c r="L12" i="29"/>
  <c r="M12" i="29"/>
  <c r="N12" i="29"/>
  <c r="O12" i="29"/>
  <c r="P12" i="29"/>
  <c r="Q12" i="29"/>
  <c r="R12" i="29"/>
  <c r="S12" i="29"/>
  <c r="T12" i="29"/>
  <c r="U12" i="29"/>
  <c r="B13" i="29"/>
  <c r="C13" i="29"/>
  <c r="D13" i="29"/>
  <c r="E13" i="29"/>
  <c r="F13" i="29"/>
  <c r="G13" i="29"/>
  <c r="H13" i="29"/>
  <c r="I13" i="29"/>
  <c r="J13" i="29"/>
  <c r="K13" i="29"/>
  <c r="L13" i="29"/>
  <c r="M13" i="29"/>
  <c r="N13" i="29"/>
  <c r="O13" i="29"/>
  <c r="P13" i="29"/>
  <c r="Q13" i="29"/>
  <c r="R13" i="29"/>
  <c r="S13" i="29"/>
  <c r="T13" i="29"/>
  <c r="U13" i="29"/>
  <c r="B14" i="29"/>
  <c r="C14" i="29"/>
  <c r="D14" i="29"/>
  <c r="E14" i="29"/>
  <c r="F14" i="29"/>
  <c r="G14" i="29"/>
  <c r="H14" i="29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B15" i="29"/>
  <c r="C15" i="29"/>
  <c r="D15" i="29"/>
  <c r="E15" i="29"/>
  <c r="F15" i="29"/>
  <c r="G15" i="29"/>
  <c r="H15" i="29"/>
  <c r="I15" i="29"/>
  <c r="J15" i="29"/>
  <c r="K15" i="29"/>
  <c r="L15" i="29"/>
  <c r="M15" i="29"/>
  <c r="N15" i="29"/>
  <c r="O15" i="29"/>
  <c r="P15" i="29"/>
  <c r="Q15" i="29"/>
  <c r="R15" i="29"/>
  <c r="S15" i="29"/>
  <c r="T15" i="29"/>
  <c r="U15" i="29"/>
  <c r="B16" i="29"/>
  <c r="C16" i="29"/>
  <c r="D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Q16" i="29"/>
  <c r="R16" i="29"/>
  <c r="S16" i="29"/>
  <c r="T16" i="29"/>
  <c r="U16" i="29"/>
  <c r="B17" i="29"/>
  <c r="C17" i="29"/>
  <c r="D17" i="29"/>
  <c r="E17" i="29"/>
  <c r="F17" i="29"/>
  <c r="G17" i="29"/>
  <c r="H17" i="29"/>
  <c r="I17" i="29"/>
  <c r="J17" i="29"/>
  <c r="K17" i="29"/>
  <c r="L17" i="29"/>
  <c r="M17" i="29"/>
  <c r="N17" i="29"/>
  <c r="O17" i="29"/>
  <c r="P17" i="29"/>
  <c r="Q17" i="29"/>
  <c r="R17" i="29"/>
  <c r="S17" i="29"/>
  <c r="T17" i="29"/>
  <c r="U17" i="29"/>
  <c r="C2" i="29"/>
  <c r="D2" i="29"/>
  <c r="E2" i="29"/>
  <c r="F2" i="29"/>
  <c r="G2" i="29"/>
  <c r="H2" i="29"/>
  <c r="I2" i="29"/>
  <c r="J2" i="29"/>
  <c r="K2" i="29"/>
  <c r="L2" i="29"/>
  <c r="M2" i="29"/>
  <c r="N2" i="29"/>
  <c r="O2" i="29"/>
  <c r="P2" i="29"/>
  <c r="Q2" i="29"/>
  <c r="R2" i="29"/>
  <c r="S2" i="29"/>
  <c r="T2" i="29"/>
  <c r="U2" i="29"/>
  <c r="B2" i="29"/>
  <c r="N144" i="24"/>
  <c r="M144" i="24"/>
  <c r="L144" i="24"/>
  <c r="K144" i="24"/>
  <c r="J144" i="24"/>
  <c r="I144" i="24"/>
  <c r="H144" i="24"/>
  <c r="G144" i="24"/>
  <c r="F144" i="24"/>
  <c r="E144" i="24"/>
  <c r="D144" i="24"/>
  <c r="C144" i="24"/>
  <c r="N135" i="24"/>
  <c r="M135" i="24"/>
  <c r="L135" i="24"/>
  <c r="K135" i="24"/>
  <c r="J135" i="24"/>
  <c r="I135" i="24"/>
  <c r="H135" i="24"/>
  <c r="G135" i="24"/>
  <c r="F135" i="24"/>
  <c r="E135" i="24"/>
  <c r="D135" i="24"/>
  <c r="C135" i="24"/>
  <c r="N126" i="24"/>
  <c r="M126" i="24"/>
  <c r="L126" i="24"/>
  <c r="K126" i="24"/>
  <c r="J126" i="24"/>
  <c r="I126" i="24"/>
  <c r="H126" i="24"/>
  <c r="G126" i="24"/>
  <c r="F126" i="24"/>
  <c r="E126" i="24"/>
  <c r="D126" i="24"/>
  <c r="C126" i="24"/>
  <c r="N117" i="24"/>
  <c r="M117" i="24"/>
  <c r="L117" i="24"/>
  <c r="K117" i="24"/>
  <c r="J117" i="24"/>
  <c r="I117" i="24"/>
  <c r="H117" i="24"/>
  <c r="G117" i="24"/>
  <c r="F117" i="24"/>
  <c r="E117" i="24"/>
  <c r="D117" i="24"/>
  <c r="C117" i="24"/>
  <c r="N108" i="24"/>
  <c r="M108" i="24"/>
  <c r="L108" i="24"/>
  <c r="K108" i="24"/>
  <c r="J108" i="24"/>
  <c r="I108" i="24"/>
  <c r="H108" i="24"/>
  <c r="G108" i="24"/>
  <c r="F108" i="24"/>
  <c r="E108" i="24"/>
  <c r="D108" i="24"/>
  <c r="C108" i="24"/>
  <c r="N99" i="24"/>
  <c r="M99" i="24"/>
  <c r="L99" i="24"/>
  <c r="K99" i="24"/>
  <c r="J99" i="24"/>
  <c r="I99" i="24"/>
  <c r="H99" i="24"/>
  <c r="G99" i="24"/>
  <c r="F99" i="24"/>
  <c r="E99" i="24"/>
  <c r="D99" i="24"/>
  <c r="C99" i="24"/>
  <c r="N90" i="24"/>
  <c r="M90" i="24"/>
  <c r="L90" i="24"/>
  <c r="K90" i="24"/>
  <c r="J90" i="24"/>
  <c r="I90" i="24"/>
  <c r="H90" i="24"/>
  <c r="G90" i="24"/>
  <c r="F90" i="24"/>
  <c r="E90" i="24"/>
  <c r="D90" i="24"/>
  <c r="C90" i="24"/>
  <c r="N81" i="24"/>
  <c r="M81" i="24"/>
  <c r="L81" i="24"/>
  <c r="K81" i="24"/>
  <c r="J81" i="24"/>
  <c r="I81" i="24"/>
  <c r="H81" i="24"/>
  <c r="G81" i="24"/>
  <c r="F81" i="24"/>
  <c r="E81" i="24"/>
  <c r="D81" i="24"/>
  <c r="C81" i="24"/>
  <c r="N72" i="24"/>
  <c r="M72" i="24"/>
  <c r="L72" i="24"/>
  <c r="K72" i="24"/>
  <c r="J72" i="24"/>
  <c r="I72" i="24"/>
  <c r="H72" i="24"/>
  <c r="G72" i="24"/>
  <c r="F72" i="24"/>
  <c r="E72" i="24"/>
  <c r="D72" i="24"/>
  <c r="C72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N18" i="24"/>
  <c r="N9" i="24"/>
  <c r="N27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M27" i="24"/>
  <c r="L27" i="24"/>
  <c r="K27" i="24"/>
  <c r="J27" i="24"/>
  <c r="I27" i="24"/>
  <c r="H27" i="24"/>
  <c r="G27" i="24"/>
  <c r="F27" i="24"/>
  <c r="E27" i="24"/>
  <c r="D27" i="24"/>
  <c r="C27" i="24"/>
  <c r="M18" i="24"/>
  <c r="L18" i="24"/>
  <c r="K18" i="24"/>
  <c r="J18" i="24"/>
  <c r="I18" i="24"/>
  <c r="H18" i="24"/>
  <c r="G18" i="24"/>
  <c r="F18" i="24"/>
  <c r="E18" i="24"/>
  <c r="D18" i="24"/>
  <c r="C18" i="24"/>
  <c r="M9" i="24"/>
  <c r="L9" i="24"/>
  <c r="K9" i="24"/>
  <c r="J9" i="24"/>
  <c r="I9" i="24"/>
  <c r="H9" i="24"/>
  <c r="G9" i="24"/>
  <c r="F9" i="24"/>
  <c r="E9" i="24"/>
  <c r="D9" i="24"/>
  <c r="C9" i="24"/>
  <c r="C3" i="24"/>
  <c r="C140" i="24"/>
  <c r="H5" i="25"/>
  <c r="H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4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4" i="25"/>
  <c r="E5" i="25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4" i="25"/>
  <c r="D5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4" i="25"/>
  <c r="O18" i="24" l="1"/>
  <c r="O9" i="24"/>
  <c r="O27" i="24"/>
  <c r="O45" i="24"/>
  <c r="O99" i="24"/>
  <c r="O144" i="24"/>
  <c r="O135" i="24"/>
  <c r="O126" i="24"/>
  <c r="O117" i="24"/>
  <c r="O108" i="24"/>
  <c r="O90" i="24"/>
  <c r="O81" i="24"/>
  <c r="O72" i="24"/>
  <c r="O63" i="24"/>
  <c r="O54" i="24"/>
  <c r="O36" i="24"/>
  <c r="N143" i="24"/>
  <c r="N140" i="24"/>
  <c r="N138" i="24"/>
  <c r="N134" i="24"/>
  <c r="N130" i="24" s="1"/>
  <c r="N131" i="24"/>
  <c r="N129" i="24"/>
  <c r="N125" i="24"/>
  <c r="N122" i="24"/>
  <c r="N120" i="24"/>
  <c r="N116" i="24"/>
  <c r="N113" i="24"/>
  <c r="N111" i="24"/>
  <c r="N112" i="24" s="1"/>
  <c r="N107" i="24"/>
  <c r="N104" i="24"/>
  <c r="N102" i="24"/>
  <c r="N98" i="24"/>
  <c r="N94" i="24" s="1"/>
  <c r="N95" i="24"/>
  <c r="N93" i="24"/>
  <c r="N89" i="24"/>
  <c r="N86" i="24"/>
  <c r="N87" i="24" s="1"/>
  <c r="N84" i="24"/>
  <c r="N80" i="24"/>
  <c r="N77" i="24"/>
  <c r="N75" i="24"/>
  <c r="N76" i="24" s="1"/>
  <c r="N71" i="24"/>
  <c r="N68" i="24"/>
  <c r="N66" i="24"/>
  <c r="N62" i="24"/>
  <c r="N58" i="24" s="1"/>
  <c r="N59" i="24"/>
  <c r="N57" i="24"/>
  <c r="N53" i="24"/>
  <c r="N50" i="24"/>
  <c r="N48" i="24"/>
  <c r="N44" i="24"/>
  <c r="N41" i="24"/>
  <c r="N39" i="24"/>
  <c r="N40" i="24" s="1"/>
  <c r="N35" i="24"/>
  <c r="N32" i="24"/>
  <c r="N30" i="24"/>
  <c r="N26" i="24"/>
  <c r="N22" i="24" s="1"/>
  <c r="N23" i="24"/>
  <c r="N21" i="24"/>
  <c r="N17" i="24"/>
  <c r="N14" i="24"/>
  <c r="N12" i="24"/>
  <c r="N8" i="24"/>
  <c r="N5" i="24"/>
  <c r="N3" i="24"/>
  <c r="M143" i="24"/>
  <c r="M140" i="24"/>
  <c r="M138" i="24"/>
  <c r="M134" i="24"/>
  <c r="M130" i="24" s="1"/>
  <c r="M131" i="24"/>
  <c r="M129" i="24"/>
  <c r="M125" i="24"/>
  <c r="M122" i="24"/>
  <c r="M123" i="24" s="1"/>
  <c r="M120" i="24"/>
  <c r="M116" i="24"/>
  <c r="M113" i="24"/>
  <c r="M111" i="24"/>
  <c r="M112" i="24" s="1"/>
  <c r="M107" i="24"/>
  <c r="M104" i="24"/>
  <c r="M102" i="24"/>
  <c r="M98" i="24"/>
  <c r="M95" i="24"/>
  <c r="M93" i="24"/>
  <c r="M89" i="24"/>
  <c r="M86" i="24"/>
  <c r="M84" i="24"/>
  <c r="M80" i="24"/>
  <c r="M77" i="24"/>
  <c r="M75" i="24"/>
  <c r="M76" i="24" s="1"/>
  <c r="M71" i="24"/>
  <c r="M68" i="24"/>
  <c r="M66" i="24"/>
  <c r="M62" i="24"/>
  <c r="M59" i="24"/>
  <c r="M57" i="24"/>
  <c r="M53" i="24"/>
  <c r="M50" i="24"/>
  <c r="M48" i="24"/>
  <c r="M44" i="24"/>
  <c r="M41" i="24"/>
  <c r="M39" i="24"/>
  <c r="M40" i="24" s="1"/>
  <c r="M35" i="24"/>
  <c r="M32" i="24"/>
  <c r="M30" i="24"/>
  <c r="M26" i="24"/>
  <c r="M22" i="24" s="1"/>
  <c r="M23" i="24"/>
  <c r="M21" i="24"/>
  <c r="M17" i="24"/>
  <c r="M14" i="24"/>
  <c r="M12" i="24"/>
  <c r="M8" i="24"/>
  <c r="M5" i="24"/>
  <c r="M3" i="24"/>
  <c r="L143" i="24"/>
  <c r="L140" i="24"/>
  <c r="L138" i="24"/>
  <c r="L134" i="24"/>
  <c r="L131" i="24"/>
  <c r="L129" i="24"/>
  <c r="L125" i="24"/>
  <c r="L122" i="24"/>
  <c r="L120" i="24"/>
  <c r="L116" i="24"/>
  <c r="L113" i="24"/>
  <c r="L111" i="24"/>
  <c r="L112" i="24" s="1"/>
  <c r="L107" i="24"/>
  <c r="L104" i="24"/>
  <c r="L102" i="24"/>
  <c r="L98" i="24"/>
  <c r="L95" i="24"/>
  <c r="L93" i="24"/>
  <c r="L89" i="24"/>
  <c r="L86" i="24"/>
  <c r="L84" i="24"/>
  <c r="L80" i="24"/>
  <c r="L77" i="24"/>
  <c r="L75" i="24"/>
  <c r="L76" i="24" s="1"/>
  <c r="L71" i="24"/>
  <c r="L68" i="24"/>
  <c r="L66" i="24"/>
  <c r="L62" i="24"/>
  <c r="L59" i="24"/>
  <c r="L57" i="24"/>
  <c r="L53" i="24"/>
  <c r="L50" i="24"/>
  <c r="L48" i="24"/>
  <c r="L44" i="24"/>
  <c r="L41" i="24"/>
  <c r="L39" i="24"/>
  <c r="L32" i="24"/>
  <c r="L30" i="24"/>
  <c r="L26" i="24"/>
  <c r="L23" i="24"/>
  <c r="L21" i="24"/>
  <c r="L17" i="24"/>
  <c r="L14" i="24"/>
  <c r="L12" i="24"/>
  <c r="L8" i="24"/>
  <c r="L5" i="24"/>
  <c r="L3" i="24"/>
  <c r="K143" i="24"/>
  <c r="K140" i="24"/>
  <c r="K138" i="24"/>
  <c r="K134" i="24"/>
  <c r="K131" i="24"/>
  <c r="K129" i="24"/>
  <c r="K125" i="24"/>
  <c r="K122" i="24"/>
  <c r="K120" i="24"/>
  <c r="K116" i="24"/>
  <c r="K113" i="24"/>
  <c r="K111" i="24"/>
  <c r="K107" i="24"/>
  <c r="K104" i="24"/>
  <c r="K102" i="24"/>
  <c r="K98" i="24"/>
  <c r="K95" i="24"/>
  <c r="K93" i="24"/>
  <c r="K89" i="24"/>
  <c r="K86" i="24"/>
  <c r="K84" i="24"/>
  <c r="K80" i="24"/>
  <c r="K77" i="24"/>
  <c r="K75" i="24"/>
  <c r="K71" i="24"/>
  <c r="K68" i="24"/>
  <c r="K66" i="24"/>
  <c r="K62" i="24"/>
  <c r="K59" i="24"/>
  <c r="K57" i="24"/>
  <c r="K53" i="24"/>
  <c r="K50" i="24"/>
  <c r="K48" i="24"/>
  <c r="K44" i="24"/>
  <c r="K41" i="24"/>
  <c r="K39" i="24"/>
  <c r="K35" i="24"/>
  <c r="K32" i="24"/>
  <c r="K30" i="24"/>
  <c r="K26" i="24"/>
  <c r="K23" i="24"/>
  <c r="K21" i="24"/>
  <c r="K17" i="24"/>
  <c r="K14" i="24"/>
  <c r="K12" i="24"/>
  <c r="K8" i="24"/>
  <c r="K5" i="24"/>
  <c r="K3" i="24"/>
  <c r="J143" i="24"/>
  <c r="J140" i="24"/>
  <c r="J138" i="24"/>
  <c r="J134" i="24"/>
  <c r="J131" i="24"/>
  <c r="J129" i="24"/>
  <c r="J125" i="24"/>
  <c r="J122" i="24"/>
  <c r="J120" i="24"/>
  <c r="J116" i="24"/>
  <c r="J113" i="24"/>
  <c r="J111" i="24"/>
  <c r="J107" i="24"/>
  <c r="J104" i="24"/>
  <c r="J102" i="24"/>
  <c r="J98" i="24"/>
  <c r="J95" i="24"/>
  <c r="J93" i="24"/>
  <c r="J89" i="24"/>
  <c r="J86" i="24"/>
  <c r="J84" i="24"/>
  <c r="J80" i="24"/>
  <c r="J77" i="24"/>
  <c r="J75" i="24"/>
  <c r="J71" i="24"/>
  <c r="J68" i="24"/>
  <c r="J66" i="24"/>
  <c r="J62" i="24"/>
  <c r="J59" i="24"/>
  <c r="J57" i="24"/>
  <c r="J53" i="24"/>
  <c r="J50" i="24"/>
  <c r="J48" i="24"/>
  <c r="J44" i="24"/>
  <c r="J41" i="24"/>
  <c r="J39" i="24"/>
  <c r="J35" i="24"/>
  <c r="J32" i="24"/>
  <c r="J30" i="24"/>
  <c r="J26" i="24"/>
  <c r="J23" i="24"/>
  <c r="J24" i="24" s="1"/>
  <c r="J21" i="24"/>
  <c r="J14" i="24"/>
  <c r="J12" i="24"/>
  <c r="J8" i="24"/>
  <c r="J6" i="24" s="1"/>
  <c r="J5" i="24"/>
  <c r="J3" i="24"/>
  <c r="I143" i="24"/>
  <c r="I140" i="24"/>
  <c r="I138" i="24"/>
  <c r="I134" i="24"/>
  <c r="I131" i="24"/>
  <c r="I129" i="24"/>
  <c r="I125" i="24"/>
  <c r="I122" i="24"/>
  <c r="I120" i="24"/>
  <c r="I116" i="24"/>
  <c r="I113" i="24"/>
  <c r="I111" i="24"/>
  <c r="I107" i="24"/>
  <c r="I104" i="24"/>
  <c r="I102" i="24"/>
  <c r="I98" i="24"/>
  <c r="I95" i="24"/>
  <c r="I93" i="24"/>
  <c r="I89" i="24"/>
  <c r="I86" i="24"/>
  <c r="I84" i="24"/>
  <c r="I80" i="24"/>
  <c r="I77" i="24"/>
  <c r="I75" i="24"/>
  <c r="I71" i="24"/>
  <c r="I68" i="24"/>
  <c r="I66" i="24"/>
  <c r="I62" i="24"/>
  <c r="I59" i="24"/>
  <c r="I57" i="24"/>
  <c r="I58" i="24" s="1"/>
  <c r="I53" i="24"/>
  <c r="I50" i="24"/>
  <c r="I48" i="24"/>
  <c r="I44" i="24"/>
  <c r="I41" i="24"/>
  <c r="I39" i="24"/>
  <c r="I35" i="24"/>
  <c r="I32" i="24"/>
  <c r="I30" i="24"/>
  <c r="I26" i="24"/>
  <c r="I23" i="24"/>
  <c r="I21" i="24"/>
  <c r="I17" i="24"/>
  <c r="I14" i="24"/>
  <c r="I12" i="24"/>
  <c r="I8" i="24"/>
  <c r="I4" i="24" s="1"/>
  <c r="I5" i="24"/>
  <c r="I3" i="24"/>
  <c r="H143" i="24"/>
  <c r="H140" i="24"/>
  <c r="H138" i="24"/>
  <c r="H134" i="24"/>
  <c r="H131" i="24"/>
  <c r="H129" i="24"/>
  <c r="H130" i="24" s="1"/>
  <c r="H125" i="24"/>
  <c r="H122" i="24"/>
  <c r="H120" i="24"/>
  <c r="H116" i="24"/>
  <c r="H112" i="24" s="1"/>
  <c r="H113" i="24"/>
  <c r="H111" i="24"/>
  <c r="H107" i="24"/>
  <c r="H104" i="24"/>
  <c r="H102" i="24"/>
  <c r="H98" i="24"/>
  <c r="H95" i="24"/>
  <c r="H93" i="24"/>
  <c r="H94" i="24" s="1"/>
  <c r="H89" i="24"/>
  <c r="H86" i="24"/>
  <c r="H84" i="24"/>
  <c r="H80" i="24"/>
  <c r="H77" i="24"/>
  <c r="H75" i="24"/>
  <c r="H71" i="24"/>
  <c r="H68" i="24"/>
  <c r="H66" i="24"/>
  <c r="H62" i="24"/>
  <c r="H59" i="24"/>
  <c r="H57" i="24"/>
  <c r="H58" i="24" s="1"/>
  <c r="H53" i="24"/>
  <c r="H50" i="24"/>
  <c r="H48" i="24"/>
  <c r="H44" i="24"/>
  <c r="H40" i="24" s="1"/>
  <c r="H41" i="24"/>
  <c r="H39" i="24"/>
  <c r="H35" i="24"/>
  <c r="H32" i="24"/>
  <c r="H30" i="24"/>
  <c r="H26" i="24"/>
  <c r="H23" i="24"/>
  <c r="H21" i="24"/>
  <c r="H22" i="24" s="1"/>
  <c r="H17" i="24"/>
  <c r="H14" i="24"/>
  <c r="H12" i="24"/>
  <c r="H8" i="24"/>
  <c r="H4" i="24" s="1"/>
  <c r="H5" i="24"/>
  <c r="H3" i="24"/>
  <c r="G143" i="24"/>
  <c r="G140" i="24"/>
  <c r="G138" i="24"/>
  <c r="G134" i="24"/>
  <c r="G131" i="24"/>
  <c r="G129" i="24"/>
  <c r="G125" i="24"/>
  <c r="G122" i="24"/>
  <c r="G120" i="24"/>
  <c r="G116" i="24"/>
  <c r="G113" i="24"/>
  <c r="G111" i="24"/>
  <c r="G107" i="24"/>
  <c r="G104" i="24"/>
  <c r="G102" i="24"/>
  <c r="G98" i="24"/>
  <c r="G95" i="24"/>
  <c r="G93" i="24"/>
  <c r="G89" i="24"/>
  <c r="G86" i="24"/>
  <c r="G84" i="24"/>
  <c r="G80" i="24"/>
  <c r="G76" i="24" s="1"/>
  <c r="G77" i="24"/>
  <c r="G75" i="24"/>
  <c r="G71" i="24"/>
  <c r="G68" i="24"/>
  <c r="G66" i="24"/>
  <c r="G62" i="24"/>
  <c r="G59" i="24"/>
  <c r="G57" i="24"/>
  <c r="G53" i="24"/>
  <c r="G50" i="24"/>
  <c r="G48" i="24"/>
  <c r="G44" i="24"/>
  <c r="G41" i="24"/>
  <c r="G39" i="24"/>
  <c r="G35" i="24"/>
  <c r="G32" i="24"/>
  <c r="G30" i="24"/>
  <c r="G26" i="24"/>
  <c r="G23" i="24"/>
  <c r="G21" i="24"/>
  <c r="G17" i="24"/>
  <c r="G14" i="24"/>
  <c r="G12" i="24"/>
  <c r="G8" i="24"/>
  <c r="G5" i="24"/>
  <c r="G3" i="24"/>
  <c r="F143" i="24"/>
  <c r="F140" i="24"/>
  <c r="F138" i="24"/>
  <c r="F134" i="24"/>
  <c r="F131" i="24"/>
  <c r="F129" i="24"/>
  <c r="F125" i="24"/>
  <c r="F122" i="24"/>
  <c r="F120" i="24"/>
  <c r="F116" i="24"/>
  <c r="F113" i="24"/>
  <c r="F111" i="24"/>
  <c r="F107" i="24"/>
  <c r="F104" i="24"/>
  <c r="F102" i="24"/>
  <c r="F98" i="24"/>
  <c r="F95" i="24"/>
  <c r="F93" i="24"/>
  <c r="F89" i="24"/>
  <c r="F86" i="24"/>
  <c r="F87" i="24" s="1"/>
  <c r="F84" i="24"/>
  <c r="F80" i="24"/>
  <c r="F77" i="24"/>
  <c r="F75" i="24"/>
  <c r="F71" i="24"/>
  <c r="F68" i="24"/>
  <c r="F66" i="24"/>
  <c r="F62" i="24"/>
  <c r="F59" i="24"/>
  <c r="F57" i="24"/>
  <c r="F53" i="24"/>
  <c r="F50" i="24"/>
  <c r="F48" i="24"/>
  <c r="F44" i="24"/>
  <c r="F41" i="24"/>
  <c r="F39" i="24"/>
  <c r="F35" i="24"/>
  <c r="F32" i="24"/>
  <c r="F30" i="24"/>
  <c r="F26" i="24"/>
  <c r="F23" i="24"/>
  <c r="F21" i="24"/>
  <c r="F17" i="24"/>
  <c r="F14" i="24"/>
  <c r="F12" i="24"/>
  <c r="F8" i="24"/>
  <c r="F5" i="24"/>
  <c r="F3" i="24"/>
  <c r="E143" i="24"/>
  <c r="E140" i="24"/>
  <c r="E138" i="24"/>
  <c r="E134" i="24"/>
  <c r="E131" i="24"/>
  <c r="E129" i="24"/>
  <c r="E125" i="24"/>
  <c r="E122" i="24"/>
  <c r="E120" i="24"/>
  <c r="E116" i="24"/>
  <c r="E113" i="24"/>
  <c r="E111" i="24"/>
  <c r="E107" i="24"/>
  <c r="E104" i="24"/>
  <c r="E102" i="24"/>
  <c r="E98" i="24"/>
  <c r="E95" i="24"/>
  <c r="E93" i="24"/>
  <c r="E89" i="24"/>
  <c r="E86" i="24"/>
  <c r="E84" i="24"/>
  <c r="E80" i="24"/>
  <c r="E77" i="24"/>
  <c r="E75" i="24"/>
  <c r="E71" i="24"/>
  <c r="E68" i="24"/>
  <c r="E66" i="24"/>
  <c r="E62" i="24"/>
  <c r="E59" i="24"/>
  <c r="E57" i="24"/>
  <c r="E53" i="24"/>
  <c r="E50" i="24"/>
  <c r="E48" i="24"/>
  <c r="E44" i="24"/>
  <c r="E41" i="24"/>
  <c r="E39" i="24"/>
  <c r="E35" i="24"/>
  <c r="E32" i="24"/>
  <c r="E30" i="24"/>
  <c r="E26" i="24"/>
  <c r="E23" i="24"/>
  <c r="E21" i="24"/>
  <c r="E17" i="24"/>
  <c r="E14" i="24"/>
  <c r="E15" i="24" s="1"/>
  <c r="E12" i="24"/>
  <c r="E8" i="24"/>
  <c r="E5" i="24"/>
  <c r="E3" i="24"/>
  <c r="D143" i="24"/>
  <c r="D140" i="24"/>
  <c r="D138" i="24"/>
  <c r="D134" i="24"/>
  <c r="D131" i="24"/>
  <c r="D129" i="24"/>
  <c r="D125" i="24"/>
  <c r="D122" i="24"/>
  <c r="D120" i="24"/>
  <c r="D116" i="24"/>
  <c r="D113" i="24"/>
  <c r="D111" i="24"/>
  <c r="D107" i="24"/>
  <c r="D104" i="24"/>
  <c r="D102" i="24"/>
  <c r="D98" i="24"/>
  <c r="D95" i="24"/>
  <c r="D93" i="24"/>
  <c r="D89" i="24"/>
  <c r="D86" i="24"/>
  <c r="D84" i="24"/>
  <c r="D80" i="24"/>
  <c r="D77" i="24"/>
  <c r="D75" i="24"/>
  <c r="D71" i="24"/>
  <c r="D68" i="24"/>
  <c r="D66" i="24"/>
  <c r="D62" i="24"/>
  <c r="D59" i="24"/>
  <c r="D57" i="24"/>
  <c r="D53" i="24"/>
  <c r="D50" i="24"/>
  <c r="D48" i="24"/>
  <c r="D44" i="24"/>
  <c r="D41" i="24"/>
  <c r="D39" i="24"/>
  <c r="D35" i="24"/>
  <c r="D32" i="24"/>
  <c r="D30" i="24"/>
  <c r="D26" i="24"/>
  <c r="D23" i="24"/>
  <c r="D21" i="24"/>
  <c r="D17" i="24"/>
  <c r="D14" i="24"/>
  <c r="D12" i="24"/>
  <c r="D8" i="24"/>
  <c r="D5" i="24"/>
  <c r="D3" i="24"/>
  <c r="N141" i="24"/>
  <c r="M132" i="24"/>
  <c r="K130" i="24"/>
  <c r="L130" i="24"/>
  <c r="J130" i="24"/>
  <c r="G123" i="24"/>
  <c r="N114" i="24"/>
  <c r="I112" i="24"/>
  <c r="K112" i="24"/>
  <c r="J112" i="24"/>
  <c r="K94" i="24"/>
  <c r="M94" i="24"/>
  <c r="J94" i="24"/>
  <c r="K87" i="24"/>
  <c r="N78" i="24"/>
  <c r="L78" i="24"/>
  <c r="I76" i="24"/>
  <c r="K76" i="24"/>
  <c r="J76" i="24"/>
  <c r="K58" i="24"/>
  <c r="L58" i="24"/>
  <c r="J58" i="24"/>
  <c r="F58" i="24"/>
  <c r="K51" i="24"/>
  <c r="I51" i="24"/>
  <c r="K42" i="24"/>
  <c r="N42" i="24"/>
  <c r="K40" i="24"/>
  <c r="J40" i="24"/>
  <c r="K22" i="24"/>
  <c r="G22" i="24"/>
  <c r="L22" i="24"/>
  <c r="J22" i="24"/>
  <c r="H15" i="24"/>
  <c r="J15" i="24"/>
  <c r="M13" i="24"/>
  <c r="N4" i="24"/>
  <c r="L4" i="24"/>
  <c r="G4" i="24"/>
  <c r="C143" i="24"/>
  <c r="C138" i="24"/>
  <c r="C134" i="24"/>
  <c r="C131" i="24"/>
  <c r="C129" i="24"/>
  <c r="C125" i="24"/>
  <c r="C122" i="24"/>
  <c r="C120" i="24"/>
  <c r="C116" i="24"/>
  <c r="C113" i="24"/>
  <c r="C111" i="24"/>
  <c r="C107" i="24"/>
  <c r="C104" i="24"/>
  <c r="C102" i="24"/>
  <c r="C98" i="24"/>
  <c r="C95" i="24"/>
  <c r="C93" i="24"/>
  <c r="C89" i="24"/>
  <c r="C86" i="24"/>
  <c r="C84" i="24"/>
  <c r="C80" i="24"/>
  <c r="C77" i="24"/>
  <c r="C75" i="24"/>
  <c r="C71" i="24"/>
  <c r="C68" i="24"/>
  <c r="C66" i="24"/>
  <c r="C62" i="24"/>
  <c r="C59" i="24"/>
  <c r="C57" i="24"/>
  <c r="C53" i="24"/>
  <c r="C50" i="24"/>
  <c r="C48" i="24"/>
  <c r="C44" i="24"/>
  <c r="C41" i="24"/>
  <c r="C39" i="24"/>
  <c r="C35" i="24"/>
  <c r="C32" i="24"/>
  <c r="C30" i="24"/>
  <c r="C26" i="24"/>
  <c r="C23" i="24"/>
  <c r="C21" i="24"/>
  <c r="C17" i="24"/>
  <c r="C14" i="24"/>
  <c r="C12" i="24"/>
  <c r="C8" i="24"/>
  <c r="C4" i="24" s="1"/>
  <c r="C5" i="24"/>
  <c r="M15" i="24" l="1"/>
  <c r="J4" i="24"/>
  <c r="H114" i="24"/>
  <c r="M60" i="24"/>
  <c r="M6" i="24"/>
  <c r="M4" i="24"/>
  <c r="L94" i="24"/>
  <c r="E4" i="24"/>
  <c r="E42" i="24"/>
  <c r="F4" i="24"/>
  <c r="G58" i="24"/>
  <c r="G112" i="24"/>
  <c r="F40" i="24"/>
  <c r="F76" i="24"/>
  <c r="N51" i="24"/>
  <c r="E58" i="24"/>
  <c r="F112" i="24"/>
  <c r="G40" i="24"/>
  <c r="G94" i="24"/>
  <c r="G130" i="24"/>
  <c r="M58" i="24"/>
  <c r="L51" i="24"/>
  <c r="F69" i="24"/>
  <c r="G105" i="24"/>
  <c r="E22" i="24"/>
  <c r="D33" i="24"/>
  <c r="O3" i="24"/>
  <c r="K4" i="24"/>
  <c r="O5" i="24"/>
  <c r="L40" i="24"/>
  <c r="L42" i="24"/>
  <c r="L87" i="24"/>
  <c r="I40" i="24"/>
  <c r="G24" i="24"/>
  <c r="G85" i="24"/>
  <c r="G132" i="24"/>
  <c r="H96" i="24"/>
  <c r="J60" i="24"/>
  <c r="J132" i="24"/>
  <c r="K96" i="24"/>
  <c r="L60" i="24"/>
  <c r="E24" i="24"/>
  <c r="F33" i="24"/>
  <c r="G121" i="24"/>
  <c r="G139" i="24"/>
  <c r="H33" i="24"/>
  <c r="H49" i="24"/>
  <c r="H69" i="24"/>
  <c r="I105" i="24"/>
  <c r="J13" i="24"/>
  <c r="J31" i="24"/>
  <c r="J49" i="24"/>
  <c r="J105" i="24"/>
  <c r="K33" i="24"/>
  <c r="K69" i="24"/>
  <c r="K141" i="24"/>
  <c r="M31" i="24"/>
  <c r="M49" i="24"/>
  <c r="M67" i="24"/>
  <c r="M105" i="24"/>
  <c r="N85" i="24"/>
  <c r="E76" i="24"/>
  <c r="E130" i="24"/>
  <c r="M103" i="24"/>
  <c r="G141" i="24"/>
  <c r="E123" i="24"/>
  <c r="F123" i="24"/>
  <c r="J51" i="24"/>
  <c r="L15" i="24"/>
  <c r="L123" i="24"/>
  <c r="M51" i="24"/>
  <c r="M87" i="24"/>
  <c r="N15" i="24"/>
  <c r="E33" i="24"/>
  <c r="L33" i="24"/>
  <c r="L141" i="24"/>
  <c r="M69" i="24"/>
  <c r="M141" i="24"/>
  <c r="N33" i="24"/>
  <c r="J69" i="24"/>
  <c r="D6" i="24"/>
  <c r="D13" i="24"/>
  <c r="D42" i="24"/>
  <c r="D67" i="24"/>
  <c r="D78" i="24"/>
  <c r="D114" i="24"/>
  <c r="D139" i="24"/>
  <c r="E6" i="24"/>
  <c r="F6" i="24"/>
  <c r="G114" i="24"/>
  <c r="H6" i="24"/>
  <c r="H42" i="24"/>
  <c r="J42" i="24"/>
  <c r="J78" i="24"/>
  <c r="J114" i="24"/>
  <c r="K6" i="24"/>
  <c r="K15" i="24"/>
  <c r="K78" i="24"/>
  <c r="K114" i="24"/>
  <c r="K123" i="24"/>
  <c r="L6" i="24"/>
  <c r="L114" i="24"/>
  <c r="M42" i="24"/>
  <c r="M78" i="24"/>
  <c r="M114" i="24"/>
  <c r="M139" i="24"/>
  <c r="N6" i="24"/>
  <c r="N67" i="24"/>
  <c r="N103" i="24"/>
  <c r="D4" i="24"/>
  <c r="D40" i="24"/>
  <c r="D76" i="24"/>
  <c r="D112" i="24"/>
  <c r="E40" i="24"/>
  <c r="J33" i="24"/>
  <c r="L69" i="24"/>
  <c r="C123" i="24"/>
  <c r="G69" i="24"/>
  <c r="H105" i="24"/>
  <c r="L105" i="24"/>
  <c r="M33" i="24"/>
  <c r="D69" i="24"/>
  <c r="D105" i="24"/>
  <c r="F141" i="24"/>
  <c r="J141" i="24"/>
  <c r="K105" i="24"/>
  <c r="M24" i="24"/>
  <c r="M96" i="24"/>
  <c r="N24" i="24"/>
  <c r="N60" i="24"/>
  <c r="F121" i="24"/>
  <c r="J123" i="24"/>
  <c r="N69" i="24"/>
  <c r="C15" i="24"/>
  <c r="C51" i="24"/>
  <c r="C87" i="24"/>
  <c r="N123" i="24"/>
  <c r="C22" i="24"/>
  <c r="C40" i="24"/>
  <c r="C58" i="24"/>
  <c r="C76" i="24"/>
  <c r="C94" i="24"/>
  <c r="C112" i="24"/>
  <c r="C130" i="24"/>
  <c r="D49" i="24"/>
  <c r="D85" i="24"/>
  <c r="D121" i="24"/>
  <c r="D141" i="24"/>
  <c r="F49" i="24"/>
  <c r="F85" i="24"/>
  <c r="G13" i="24"/>
  <c r="G60" i="24"/>
  <c r="G96" i="24"/>
  <c r="H24" i="24"/>
  <c r="H121" i="24"/>
  <c r="I24" i="24"/>
  <c r="I60" i="24"/>
  <c r="I69" i="24"/>
  <c r="I96" i="24"/>
  <c r="J85" i="24"/>
  <c r="J96" i="24"/>
  <c r="J121" i="24"/>
  <c r="K13" i="24"/>
  <c r="K24" i="24"/>
  <c r="K49" i="24"/>
  <c r="K60" i="24"/>
  <c r="K132" i="24"/>
  <c r="L24" i="24"/>
  <c r="L96" i="24"/>
  <c r="L132" i="24"/>
  <c r="M85" i="24"/>
  <c r="M121" i="24"/>
  <c r="N13" i="24"/>
  <c r="N96" i="24"/>
  <c r="N132" i="24"/>
  <c r="C31" i="24"/>
  <c r="C67" i="24"/>
  <c r="C103" i="24"/>
  <c r="I22" i="24"/>
  <c r="I94" i="24"/>
  <c r="I15" i="24"/>
  <c r="I123" i="24"/>
  <c r="J87" i="24"/>
  <c r="N105" i="24"/>
  <c r="C139" i="24"/>
  <c r="D31" i="24"/>
  <c r="D103" i="24"/>
  <c r="E31" i="24"/>
  <c r="F31" i="24"/>
  <c r="F67" i="24"/>
  <c r="F103" i="24"/>
  <c r="G67" i="24"/>
  <c r="G103" i="24"/>
  <c r="H13" i="24"/>
  <c r="H67" i="24"/>
  <c r="H103" i="24"/>
  <c r="H139" i="24"/>
  <c r="I31" i="24"/>
  <c r="I67" i="24"/>
  <c r="J67" i="24"/>
  <c r="J103" i="24"/>
  <c r="J139" i="24"/>
  <c r="K31" i="24"/>
  <c r="K67" i="24"/>
  <c r="K85" i="24"/>
  <c r="K103" i="24"/>
  <c r="K139" i="24"/>
  <c r="L31" i="24"/>
  <c r="L139" i="24"/>
  <c r="C13" i="24"/>
  <c r="C24" i="24"/>
  <c r="C49" i="24"/>
  <c r="C60" i="24"/>
  <c r="C85" i="24"/>
  <c r="C96" i="24"/>
  <c r="C121" i="24"/>
  <c r="C132" i="24"/>
  <c r="D22" i="24"/>
  <c r="D58" i="24"/>
  <c r="D94" i="24"/>
  <c r="D130" i="24"/>
  <c r="F22" i="24"/>
  <c r="F130" i="24"/>
  <c r="I87" i="24"/>
  <c r="I33" i="24"/>
  <c r="H31" i="24"/>
  <c r="I132" i="24"/>
  <c r="I130" i="24"/>
  <c r="H132" i="24"/>
  <c r="H51" i="24"/>
  <c r="G15" i="24"/>
  <c r="H141" i="24"/>
  <c r="H123" i="24"/>
  <c r="H87" i="24"/>
  <c r="H85" i="24"/>
  <c r="H78" i="24"/>
  <c r="H76" i="24"/>
  <c r="H60" i="24"/>
  <c r="G33" i="24"/>
  <c r="G31" i="24"/>
  <c r="G87" i="24"/>
  <c r="G78" i="24"/>
  <c r="G51" i="24"/>
  <c r="G49" i="24"/>
  <c r="G42" i="24"/>
  <c r="G6" i="24"/>
  <c r="F139" i="24"/>
  <c r="F132" i="24"/>
  <c r="F114" i="24"/>
  <c r="F105" i="24"/>
  <c r="F96" i="24"/>
  <c r="F94" i="24"/>
  <c r="F78" i="24"/>
  <c r="F60" i="24"/>
  <c r="F51" i="24"/>
  <c r="F42" i="24"/>
  <c r="F24" i="24"/>
  <c r="F15" i="24"/>
  <c r="F13" i="24"/>
  <c r="E132" i="24"/>
  <c r="E112" i="24"/>
  <c r="E114" i="24"/>
  <c r="E94" i="24"/>
  <c r="E96" i="24"/>
  <c r="E87" i="24"/>
  <c r="E69" i="24"/>
  <c r="E78" i="24"/>
  <c r="E60" i="24"/>
  <c r="E51" i="24"/>
  <c r="E49" i="24"/>
  <c r="K121" i="24"/>
  <c r="E85" i="24"/>
  <c r="E103" i="24"/>
  <c r="E121" i="24"/>
  <c r="E139" i="24"/>
  <c r="I13" i="24"/>
  <c r="I49" i="24"/>
  <c r="I85" i="24"/>
  <c r="I103" i="24"/>
  <c r="I121" i="24"/>
  <c r="I139" i="24"/>
  <c r="L13" i="24"/>
  <c r="L49" i="24"/>
  <c r="L85" i="24"/>
  <c r="L121" i="24"/>
  <c r="N49" i="24"/>
  <c r="N121" i="24"/>
  <c r="N139" i="24"/>
  <c r="C33" i="24"/>
  <c r="C69" i="24"/>
  <c r="C105" i="24"/>
  <c r="C141" i="24"/>
  <c r="E105" i="24"/>
  <c r="I6" i="24"/>
  <c r="I42" i="24"/>
  <c r="I78" i="24"/>
  <c r="I114" i="24"/>
  <c r="D15" i="24"/>
  <c r="D51" i="24"/>
  <c r="D123" i="24"/>
  <c r="E13" i="24"/>
  <c r="D87" i="24"/>
  <c r="N31" i="24"/>
  <c r="L67" i="24"/>
  <c r="L103" i="24"/>
  <c r="I141" i="24"/>
  <c r="E67" i="24"/>
  <c r="E141" i="24"/>
  <c r="D24" i="24"/>
  <c r="D60" i="24"/>
  <c r="D96" i="24"/>
  <c r="D132" i="24"/>
  <c r="C6" i="24"/>
  <c r="C42" i="24"/>
  <c r="C78" i="24"/>
  <c r="C114" i="24"/>
  <c r="O143" i="24" l="1"/>
  <c r="O142" i="24"/>
  <c r="O140" i="24"/>
  <c r="O138" i="24"/>
  <c r="O134" i="24"/>
  <c r="O133" i="24"/>
  <c r="O129" i="24"/>
  <c r="O125" i="24"/>
  <c r="O124" i="24"/>
  <c r="O115" i="24"/>
  <c r="O113" i="24"/>
  <c r="O106" i="24"/>
  <c r="O97" i="24"/>
  <c r="O95" i="24"/>
  <c r="O88" i="24"/>
  <c r="O79" i="24"/>
  <c r="O77" i="24"/>
  <c r="O75" i="24"/>
  <c r="O71" i="24"/>
  <c r="O70" i="24"/>
  <c r="O61" i="24"/>
  <c r="O59" i="24"/>
  <c r="O52" i="24"/>
  <c r="O43" i="24"/>
  <c r="O41" i="24"/>
  <c r="O39" i="24"/>
  <c r="O35" i="24"/>
  <c r="O34" i="24"/>
  <c r="O25" i="24"/>
  <c r="O23" i="24"/>
  <c r="O16" i="24"/>
  <c r="O7" i="24"/>
  <c r="O14" i="24" l="1"/>
  <c r="O26" i="24"/>
  <c r="O30" i="24"/>
  <c r="O50" i="24"/>
  <c r="O62" i="24"/>
  <c r="O66" i="24"/>
  <c r="O86" i="24"/>
  <c r="O98" i="24"/>
  <c r="O102" i="24"/>
  <c r="O122" i="24"/>
  <c r="O131" i="24"/>
  <c r="O132" i="24"/>
  <c r="P131" i="24" s="1"/>
  <c r="O6" i="24"/>
  <c r="O17" i="24"/>
  <c r="O21" i="24"/>
  <c r="O42" i="24"/>
  <c r="O53" i="24"/>
  <c r="O57" i="24"/>
  <c r="O89" i="24"/>
  <c r="O93" i="24"/>
  <c r="O114" i="24"/>
  <c r="O139" i="24"/>
  <c r="P138" i="24" s="1"/>
  <c r="B17" i="31" s="1"/>
  <c r="O8" i="24"/>
  <c r="O12" i="24"/>
  <c r="O32" i="24"/>
  <c r="O44" i="24"/>
  <c r="O48" i="24"/>
  <c r="O68" i="24"/>
  <c r="O80" i="24"/>
  <c r="O84" i="24"/>
  <c r="O85" i="24"/>
  <c r="P84" i="24" s="1"/>
  <c r="B11" i="31" s="1"/>
  <c r="O104" i="24"/>
  <c r="O116" i="24"/>
  <c r="O120" i="24"/>
  <c r="O60" i="24"/>
  <c r="O96" i="24"/>
  <c r="P95" i="24" s="1"/>
  <c r="O107" i="24"/>
  <c r="O111" i="24"/>
  <c r="O13" i="24"/>
  <c r="O49" i="24"/>
  <c r="O121" i="24"/>
  <c r="P120" i="24" s="1"/>
  <c r="B15" i="31" s="1"/>
  <c r="O24" i="24"/>
  <c r="O31" i="24"/>
  <c r="P30" i="24" s="1"/>
  <c r="B5" i="31" s="1"/>
  <c r="O67" i="24"/>
  <c r="P66" i="24" s="1"/>
  <c r="O103" i="24"/>
  <c r="O4" i="24"/>
  <c r="O15" i="24"/>
  <c r="O22" i="24"/>
  <c r="O40" i="24"/>
  <c r="O51" i="24"/>
  <c r="O58" i="24"/>
  <c r="O76" i="24"/>
  <c r="O87" i="24"/>
  <c r="P86" i="24" s="1"/>
  <c r="O94" i="24"/>
  <c r="O105" i="24"/>
  <c r="O112" i="24"/>
  <c r="O123" i="24"/>
  <c r="P122" i="24" s="1"/>
  <c r="O141" i="24"/>
  <c r="P140" i="24" s="1"/>
  <c r="P3" i="24" l="1"/>
  <c r="B2" i="31" s="1"/>
  <c r="P23" i="24"/>
  <c r="P39" i="24"/>
  <c r="B6" i="31" s="1"/>
  <c r="P48" i="24"/>
  <c r="B7" i="31" s="1"/>
  <c r="P14" i="24"/>
  <c r="P12" i="24"/>
  <c r="B3" i="31" s="1"/>
  <c r="P102" i="24"/>
  <c r="B13" i="31" s="1"/>
  <c r="P104" i="24"/>
  <c r="P93" i="24"/>
  <c r="B12" i="31" s="1"/>
  <c r="P5" i="24"/>
  <c r="P50" i="24"/>
  <c r="P75" i="24"/>
  <c r="B10" i="31" s="1"/>
  <c r="P113" i="24"/>
  <c r="P111" i="24"/>
  <c r="B14" i="31" s="1"/>
  <c r="P57" i="24"/>
  <c r="P59" i="24"/>
  <c r="P21" i="24"/>
  <c r="B4" i="31" s="1"/>
  <c r="P41" i="24"/>
  <c r="O130" i="24"/>
  <c r="P129" i="24" s="1"/>
  <c r="B16" i="31" s="1"/>
  <c r="O69" i="24"/>
  <c r="P68" i="24" s="1"/>
  <c r="O33" i="24"/>
  <c r="P32" i="24" s="1"/>
  <c r="O78" i="24"/>
  <c r="P77" i="24" s="1"/>
  <c r="N50" i="9"/>
  <c r="N49" i="9"/>
  <c r="N41" i="9"/>
  <c r="N40" i="9"/>
  <c r="N17" i="9"/>
  <c r="N16" i="9"/>
  <c r="N14" i="9"/>
  <c r="N13" i="9"/>
  <c r="N5" i="9"/>
  <c r="N4" i="9"/>
  <c r="M47" i="9"/>
  <c r="M41" i="9"/>
  <c r="M40" i="9"/>
  <c r="N47" i="9"/>
  <c r="N46" i="9"/>
  <c r="N44" i="9"/>
  <c r="N43" i="9"/>
  <c r="N38" i="9"/>
  <c r="N37" i="9"/>
  <c r="N35" i="9"/>
  <c r="N34" i="9"/>
  <c r="N32" i="9"/>
  <c r="N31" i="9"/>
  <c r="N29" i="9"/>
  <c r="N28" i="9"/>
  <c r="N23" i="9"/>
  <c r="N22" i="9"/>
  <c r="N20" i="9"/>
  <c r="N19" i="9"/>
  <c r="N11" i="9"/>
  <c r="N10" i="9"/>
  <c r="N8" i="9"/>
  <c r="N7" i="9"/>
  <c r="M50" i="9"/>
  <c r="M49" i="9"/>
  <c r="M46" i="9"/>
  <c r="M44" i="9"/>
  <c r="M43" i="9"/>
  <c r="M38" i="9"/>
  <c r="M37" i="9"/>
  <c r="M35" i="9"/>
  <c r="M34" i="9"/>
  <c r="M32" i="9"/>
  <c r="M31" i="9"/>
  <c r="M29" i="9"/>
  <c r="M28" i="9"/>
  <c r="M23" i="9"/>
  <c r="M22" i="9"/>
  <c r="M20" i="9"/>
  <c r="M19" i="9"/>
  <c r="M17" i="9"/>
  <c r="M16" i="9"/>
  <c r="M14" i="9"/>
  <c r="M13" i="9"/>
  <c r="M11" i="9"/>
  <c r="M10" i="9"/>
  <c r="M8" i="9"/>
  <c r="M7" i="9"/>
  <c r="M5" i="9"/>
  <c r="M4" i="9"/>
  <c r="L50" i="9"/>
  <c r="L49" i="9"/>
  <c r="L47" i="9"/>
  <c r="L46" i="9"/>
  <c r="L44" i="9"/>
  <c r="L43" i="9"/>
  <c r="L41" i="9"/>
  <c r="L40" i="9"/>
  <c r="L38" i="9"/>
  <c r="L37" i="9"/>
  <c r="L35" i="9"/>
  <c r="L34" i="9"/>
  <c r="L32" i="9"/>
  <c r="L31" i="9"/>
  <c r="L29" i="9"/>
  <c r="L28" i="9"/>
  <c r="L23" i="9"/>
  <c r="L22" i="9"/>
  <c r="L20" i="9"/>
  <c r="L19" i="9"/>
  <c r="L17" i="9"/>
  <c r="L16" i="9"/>
  <c r="L14" i="9"/>
  <c r="L13" i="9"/>
  <c r="L11" i="9"/>
  <c r="L10" i="9"/>
  <c r="L8" i="9"/>
  <c r="L7" i="9"/>
  <c r="L5" i="9"/>
  <c r="L4" i="9"/>
  <c r="K50" i="9"/>
  <c r="K49" i="9"/>
  <c r="K47" i="9"/>
  <c r="K46" i="9"/>
  <c r="K44" i="9"/>
  <c r="K43" i="9"/>
  <c r="K41" i="9"/>
  <c r="K40" i="9"/>
  <c r="K38" i="9"/>
  <c r="K37" i="9"/>
  <c r="K35" i="9"/>
  <c r="K34" i="9"/>
  <c r="K32" i="9"/>
  <c r="K31" i="9"/>
  <c r="K29" i="9"/>
  <c r="K28" i="9"/>
  <c r="K26" i="9"/>
  <c r="K25" i="9"/>
  <c r="K23" i="9"/>
  <c r="K22" i="9"/>
  <c r="K20" i="9"/>
  <c r="K19" i="9"/>
  <c r="K17" i="9"/>
  <c r="K16" i="9"/>
  <c r="K14" i="9"/>
  <c r="K13" i="9"/>
  <c r="K11" i="9"/>
  <c r="K10" i="9"/>
  <c r="K8" i="9"/>
  <c r="K7" i="9"/>
  <c r="K5" i="9"/>
  <c r="K4" i="9"/>
  <c r="B8" i="31" l="1"/>
  <c r="B9" i="31"/>
  <c r="K3" i="9"/>
  <c r="J50" i="23" l="1"/>
  <c r="I50" i="23"/>
  <c r="H50" i="23"/>
  <c r="G50" i="23"/>
  <c r="F50" i="23"/>
  <c r="E50" i="23"/>
  <c r="D50" i="23"/>
  <c r="C50" i="23"/>
  <c r="J49" i="23"/>
  <c r="J48" i="23" s="1"/>
  <c r="I49" i="23"/>
  <c r="I48" i="23" s="1"/>
  <c r="H49" i="23"/>
  <c r="H48" i="23" s="1"/>
  <c r="G49" i="23"/>
  <c r="G48" i="23" s="1"/>
  <c r="F49" i="23"/>
  <c r="E49" i="23"/>
  <c r="D49" i="23"/>
  <c r="D48" i="23" s="1"/>
  <c r="C49" i="23"/>
  <c r="N48" i="23"/>
  <c r="M48" i="23"/>
  <c r="L48" i="23"/>
  <c r="K48" i="23"/>
  <c r="J47" i="23"/>
  <c r="I47" i="23"/>
  <c r="H47" i="23"/>
  <c r="G47" i="23"/>
  <c r="F47" i="23"/>
  <c r="E47" i="23"/>
  <c r="D47" i="23"/>
  <c r="C47" i="23"/>
  <c r="J46" i="23"/>
  <c r="J45" i="23" s="1"/>
  <c r="I46" i="23"/>
  <c r="H46" i="23"/>
  <c r="G46" i="23"/>
  <c r="G45" i="23" s="1"/>
  <c r="F46" i="23"/>
  <c r="F45" i="23" s="1"/>
  <c r="E46" i="23"/>
  <c r="E45" i="23" s="1"/>
  <c r="D46" i="23"/>
  <c r="D45" i="23" s="1"/>
  <c r="C46" i="23"/>
  <c r="C45" i="23" s="1"/>
  <c r="N45" i="23"/>
  <c r="M45" i="23"/>
  <c r="L45" i="23"/>
  <c r="K45" i="23"/>
  <c r="I45" i="23"/>
  <c r="H45" i="23"/>
  <c r="J44" i="23"/>
  <c r="I44" i="23"/>
  <c r="H44" i="23"/>
  <c r="G44" i="23"/>
  <c r="F44" i="23"/>
  <c r="E44" i="23"/>
  <c r="D44" i="23"/>
  <c r="C44" i="23"/>
  <c r="J43" i="23"/>
  <c r="I43" i="23"/>
  <c r="H43" i="23"/>
  <c r="G43" i="23"/>
  <c r="F43" i="23"/>
  <c r="E43" i="23"/>
  <c r="D43" i="23"/>
  <c r="C43" i="23"/>
  <c r="N42" i="23"/>
  <c r="M42" i="23"/>
  <c r="L42" i="23"/>
  <c r="K42" i="23"/>
  <c r="J42" i="23"/>
  <c r="I42" i="23"/>
  <c r="H42" i="23"/>
  <c r="G42" i="23"/>
  <c r="F42" i="23"/>
  <c r="E42" i="23"/>
  <c r="D42" i="23"/>
  <c r="J41" i="23"/>
  <c r="I41" i="23"/>
  <c r="H41" i="23"/>
  <c r="G41" i="23"/>
  <c r="F41" i="23"/>
  <c r="E41" i="23"/>
  <c r="D41" i="23"/>
  <c r="C41" i="23"/>
  <c r="J40" i="23"/>
  <c r="I40" i="23"/>
  <c r="H40" i="23"/>
  <c r="H39" i="23" s="1"/>
  <c r="G40" i="23"/>
  <c r="G39" i="23" s="1"/>
  <c r="F40" i="23"/>
  <c r="F39" i="23" s="1"/>
  <c r="E40" i="23"/>
  <c r="E39" i="23" s="1"/>
  <c r="D40" i="23"/>
  <c r="D39" i="23" s="1"/>
  <c r="C40" i="23"/>
  <c r="N39" i="23"/>
  <c r="M39" i="23"/>
  <c r="L39" i="23"/>
  <c r="K39" i="23"/>
  <c r="J39" i="23"/>
  <c r="J38" i="23"/>
  <c r="I38" i="23"/>
  <c r="H38" i="23"/>
  <c r="G38" i="23"/>
  <c r="F38" i="23"/>
  <c r="E38" i="23"/>
  <c r="D38" i="23"/>
  <c r="C38" i="23"/>
  <c r="J37" i="23"/>
  <c r="I37" i="23"/>
  <c r="H37" i="23"/>
  <c r="G37" i="23"/>
  <c r="F37" i="23"/>
  <c r="E37" i="23"/>
  <c r="D37" i="23"/>
  <c r="C37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J35" i="23"/>
  <c r="I35" i="23"/>
  <c r="H35" i="23"/>
  <c r="G35" i="23"/>
  <c r="F35" i="23"/>
  <c r="E35" i="23"/>
  <c r="D35" i="23"/>
  <c r="C35" i="23"/>
  <c r="J34" i="23"/>
  <c r="I34" i="23"/>
  <c r="H34" i="23"/>
  <c r="G34" i="23"/>
  <c r="F34" i="23"/>
  <c r="E34" i="23"/>
  <c r="D34" i="23"/>
  <c r="C34" i="23"/>
  <c r="C33" i="23" s="1"/>
  <c r="N33" i="23"/>
  <c r="M33" i="23"/>
  <c r="L33" i="23"/>
  <c r="K33" i="23"/>
  <c r="J33" i="23"/>
  <c r="I33" i="23"/>
  <c r="H33" i="23"/>
  <c r="G33" i="23"/>
  <c r="J32" i="23"/>
  <c r="I32" i="23"/>
  <c r="H32" i="23"/>
  <c r="G32" i="23"/>
  <c r="F32" i="23"/>
  <c r="E32" i="23"/>
  <c r="D32" i="23"/>
  <c r="C32" i="23"/>
  <c r="J31" i="23"/>
  <c r="I31" i="23"/>
  <c r="H31" i="23"/>
  <c r="H30" i="23" s="1"/>
  <c r="G31" i="23"/>
  <c r="F31" i="23"/>
  <c r="F30" i="23" s="1"/>
  <c r="E31" i="23"/>
  <c r="E30" i="23" s="1"/>
  <c r="D31" i="23"/>
  <c r="D30" i="23" s="1"/>
  <c r="C31" i="23"/>
  <c r="N30" i="23"/>
  <c r="M30" i="23"/>
  <c r="L30" i="23"/>
  <c r="K30" i="23"/>
  <c r="J30" i="23"/>
  <c r="J29" i="23"/>
  <c r="I29" i="23"/>
  <c r="H29" i="23"/>
  <c r="G29" i="23"/>
  <c r="F29" i="23"/>
  <c r="E29" i="23"/>
  <c r="D29" i="23"/>
  <c r="C29" i="23"/>
  <c r="J28" i="23"/>
  <c r="I28" i="23"/>
  <c r="H28" i="23"/>
  <c r="G28" i="23"/>
  <c r="F28" i="23"/>
  <c r="E28" i="23"/>
  <c r="E27" i="23" s="1"/>
  <c r="D28" i="23"/>
  <c r="C28" i="23"/>
  <c r="C27" i="23" s="1"/>
  <c r="N27" i="23"/>
  <c r="M27" i="23"/>
  <c r="L27" i="23"/>
  <c r="K27" i="23"/>
  <c r="J27" i="23"/>
  <c r="I27" i="23"/>
  <c r="H27" i="23"/>
  <c r="G27" i="23"/>
  <c r="F27" i="23"/>
  <c r="D27" i="23"/>
  <c r="J26" i="23"/>
  <c r="I26" i="23"/>
  <c r="H26" i="23"/>
  <c r="G26" i="23"/>
  <c r="F26" i="23"/>
  <c r="E26" i="23"/>
  <c r="D26" i="23"/>
  <c r="C26" i="23"/>
  <c r="J25" i="23"/>
  <c r="I25" i="23"/>
  <c r="H25" i="23"/>
  <c r="G25" i="23"/>
  <c r="F25" i="23"/>
  <c r="E25" i="23"/>
  <c r="D25" i="23"/>
  <c r="C25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J23" i="23"/>
  <c r="I23" i="23"/>
  <c r="H23" i="23"/>
  <c r="G23" i="23"/>
  <c r="F23" i="23"/>
  <c r="E23" i="23"/>
  <c r="D23" i="23"/>
  <c r="C23" i="23"/>
  <c r="J22" i="23"/>
  <c r="J21" i="23" s="1"/>
  <c r="I22" i="23"/>
  <c r="I55" i="23" s="1"/>
  <c r="H22" i="23"/>
  <c r="H55" i="23" s="1"/>
  <c r="G22" i="23"/>
  <c r="G55" i="23" s="1"/>
  <c r="F22" i="23"/>
  <c r="F55" i="23" s="1"/>
  <c r="E22" i="23"/>
  <c r="E55" i="23" s="1"/>
  <c r="D22" i="23"/>
  <c r="D55" i="23" s="1"/>
  <c r="C22" i="23"/>
  <c r="C21" i="23" s="1"/>
  <c r="N21" i="23"/>
  <c r="M21" i="23"/>
  <c r="L21" i="23"/>
  <c r="K21" i="23"/>
  <c r="J20" i="23"/>
  <c r="I20" i="23"/>
  <c r="H20" i="23"/>
  <c r="G20" i="23"/>
  <c r="F20" i="23"/>
  <c r="E20" i="23"/>
  <c r="D20" i="23"/>
  <c r="C20" i="23"/>
  <c r="J19" i="23"/>
  <c r="I19" i="23"/>
  <c r="H19" i="23"/>
  <c r="G19" i="23"/>
  <c r="F19" i="23"/>
  <c r="F18" i="23" s="1"/>
  <c r="E19" i="23"/>
  <c r="D19" i="23"/>
  <c r="D18" i="23" s="1"/>
  <c r="C19" i="23"/>
  <c r="C18" i="23" s="1"/>
  <c r="N18" i="23"/>
  <c r="M18" i="23"/>
  <c r="L18" i="23"/>
  <c r="K18" i="23"/>
  <c r="J18" i="23"/>
  <c r="I18" i="23"/>
  <c r="H18" i="23"/>
  <c r="E18" i="23"/>
  <c r="J17" i="23"/>
  <c r="I17" i="23"/>
  <c r="H17" i="23"/>
  <c r="G17" i="23"/>
  <c r="F17" i="23"/>
  <c r="E17" i="23"/>
  <c r="D17" i="23"/>
  <c r="C17" i="23"/>
  <c r="J16" i="23"/>
  <c r="I16" i="23"/>
  <c r="H16" i="23"/>
  <c r="G16" i="23"/>
  <c r="F16" i="23"/>
  <c r="E16" i="23"/>
  <c r="D16" i="23"/>
  <c r="D15" i="23" s="1"/>
  <c r="C16" i="23"/>
  <c r="C15" i="23" s="1"/>
  <c r="N15" i="23"/>
  <c r="M15" i="23"/>
  <c r="L15" i="23"/>
  <c r="K15" i="23"/>
  <c r="J15" i="23"/>
  <c r="I15" i="23"/>
  <c r="H15" i="23"/>
  <c r="G15" i="23"/>
  <c r="F15" i="23"/>
  <c r="J14" i="23"/>
  <c r="I14" i="23"/>
  <c r="H14" i="23"/>
  <c r="G14" i="23"/>
  <c r="F14" i="23"/>
  <c r="E14" i="23"/>
  <c r="D14" i="23"/>
  <c r="C14" i="23"/>
  <c r="J13" i="23"/>
  <c r="I13" i="23"/>
  <c r="H13" i="23"/>
  <c r="H12" i="23" s="1"/>
  <c r="G13" i="23"/>
  <c r="G12" i="23" s="1"/>
  <c r="F13" i="23"/>
  <c r="E13" i="23"/>
  <c r="E12" i="23" s="1"/>
  <c r="D13" i="23"/>
  <c r="C13" i="23"/>
  <c r="C12" i="23" s="1"/>
  <c r="N12" i="23"/>
  <c r="M12" i="23"/>
  <c r="L12" i="23"/>
  <c r="K12" i="23"/>
  <c r="J11" i="23"/>
  <c r="I11" i="23"/>
  <c r="H11" i="23"/>
  <c r="G11" i="23"/>
  <c r="F11" i="23"/>
  <c r="E11" i="23"/>
  <c r="D11" i="23"/>
  <c r="C11" i="23"/>
  <c r="J10" i="23"/>
  <c r="I10" i="23"/>
  <c r="H10" i="23"/>
  <c r="G10" i="23"/>
  <c r="F10" i="23"/>
  <c r="E10" i="23"/>
  <c r="D10" i="23"/>
  <c r="C10" i="23"/>
  <c r="N9" i="23"/>
  <c r="M9" i="23"/>
  <c r="L9" i="23"/>
  <c r="K9" i="23"/>
  <c r="J9" i="23"/>
  <c r="I9" i="23"/>
  <c r="H9" i="23"/>
  <c r="G9" i="23"/>
  <c r="F9" i="23"/>
  <c r="E9" i="23"/>
  <c r="D9" i="23"/>
  <c r="C9" i="23"/>
  <c r="J8" i="23"/>
  <c r="I8" i="23"/>
  <c r="H8" i="23"/>
  <c r="G8" i="23"/>
  <c r="F8" i="23"/>
  <c r="E8" i="23"/>
  <c r="D8" i="23"/>
  <c r="C8" i="23"/>
  <c r="J7" i="23"/>
  <c r="I7" i="23"/>
  <c r="H7" i="23"/>
  <c r="G7" i="23"/>
  <c r="F7" i="23"/>
  <c r="E7" i="23"/>
  <c r="D7" i="23"/>
  <c r="C7" i="23"/>
  <c r="N6" i="23"/>
  <c r="M6" i="23"/>
  <c r="L6" i="23"/>
  <c r="K6" i="23"/>
  <c r="J6" i="23"/>
  <c r="I6" i="23"/>
  <c r="H6" i="23"/>
  <c r="G6" i="23"/>
  <c r="F6" i="23"/>
  <c r="E6" i="23"/>
  <c r="D6" i="23"/>
  <c r="C6" i="23"/>
  <c r="J5" i="23"/>
  <c r="I5" i="23"/>
  <c r="H5" i="23"/>
  <c r="G5" i="23"/>
  <c r="F5" i="23"/>
  <c r="E5" i="23"/>
  <c r="D5" i="23"/>
  <c r="C5" i="23"/>
  <c r="J4" i="23"/>
  <c r="I4" i="23"/>
  <c r="I3" i="23" s="1"/>
  <c r="H4" i="23"/>
  <c r="H3" i="23" s="1"/>
  <c r="G4" i="23"/>
  <c r="G3" i="23" s="1"/>
  <c r="F4" i="23"/>
  <c r="F3" i="23" s="1"/>
  <c r="E4" i="23"/>
  <c r="E3" i="23" s="1"/>
  <c r="D4" i="23"/>
  <c r="C4" i="23"/>
  <c r="C3" i="23" s="1"/>
  <c r="N3" i="23"/>
  <c r="M3" i="23"/>
  <c r="L3" i="23"/>
  <c r="K3" i="23"/>
  <c r="J3" i="23"/>
  <c r="J50" i="9"/>
  <c r="J49" i="9"/>
  <c r="J47" i="9"/>
  <c r="J46" i="9"/>
  <c r="J44" i="9"/>
  <c r="J43" i="9"/>
  <c r="J41" i="9"/>
  <c r="J40" i="9"/>
  <c r="J38" i="9"/>
  <c r="J37" i="9"/>
  <c r="J35" i="9"/>
  <c r="J34" i="9"/>
  <c r="J32" i="9"/>
  <c r="J31" i="9"/>
  <c r="J29" i="9"/>
  <c r="J28" i="9"/>
  <c r="J26" i="9"/>
  <c r="J25" i="9"/>
  <c r="J23" i="9"/>
  <c r="J22" i="9"/>
  <c r="J20" i="9"/>
  <c r="J19" i="9"/>
  <c r="J17" i="9"/>
  <c r="J16" i="9"/>
  <c r="J14" i="9"/>
  <c r="J13" i="9"/>
  <c r="J11" i="9"/>
  <c r="J10" i="9"/>
  <c r="J8" i="9"/>
  <c r="J7" i="9"/>
  <c r="J5" i="9"/>
  <c r="J4" i="9"/>
  <c r="I44" i="9"/>
  <c r="I43" i="9"/>
  <c r="I41" i="9"/>
  <c r="I40" i="9"/>
  <c r="I26" i="9"/>
  <c r="I25" i="9"/>
  <c r="I50" i="9"/>
  <c r="I49" i="9"/>
  <c r="I14" i="9"/>
  <c r="H26" i="9"/>
  <c r="H25" i="9"/>
  <c r="D12" i="23" l="1"/>
  <c r="C48" i="23"/>
  <c r="G18" i="23"/>
  <c r="I21" i="23"/>
  <c r="I54" i="23" s="1"/>
  <c r="I56" i="23" s="1"/>
  <c r="F21" i="23"/>
  <c r="F54" i="23" s="1"/>
  <c r="F56" i="23" s="1"/>
  <c r="G30" i="23"/>
  <c r="C42" i="23"/>
  <c r="F12" i="23"/>
  <c r="J12" i="23"/>
  <c r="D33" i="23"/>
  <c r="E33" i="23"/>
  <c r="D21" i="23"/>
  <c r="D54" i="23" s="1"/>
  <c r="D56" i="23" s="1"/>
  <c r="C39" i="23"/>
  <c r="C57" i="23" s="1"/>
  <c r="C30" i="23"/>
  <c r="E21" i="23"/>
  <c r="E54" i="23" s="1"/>
  <c r="E56" i="23" s="1"/>
  <c r="E15" i="23"/>
  <c r="O15" i="23" s="1"/>
  <c r="F33" i="23"/>
  <c r="G21" i="23"/>
  <c r="G54" i="23" s="1"/>
  <c r="G56" i="23" s="1"/>
  <c r="I30" i="23"/>
  <c r="I12" i="23"/>
  <c r="O12" i="23" s="1"/>
  <c r="I39" i="23"/>
  <c r="H21" i="23"/>
  <c r="H54" i="23" s="1"/>
  <c r="H56" i="23" s="1"/>
  <c r="G57" i="23"/>
  <c r="F48" i="23"/>
  <c r="H57" i="23"/>
  <c r="E52" i="23"/>
  <c r="I58" i="23"/>
  <c r="D3" i="23"/>
  <c r="O3" i="23" s="1"/>
  <c r="H58" i="23"/>
  <c r="G58" i="23"/>
  <c r="F58" i="23"/>
  <c r="E48" i="23"/>
  <c r="E57" i="23" s="1"/>
  <c r="G52" i="23"/>
  <c r="F52" i="23"/>
  <c r="E58" i="23"/>
  <c r="D57" i="23"/>
  <c r="D58" i="23"/>
  <c r="D52" i="23"/>
  <c r="O4" i="23"/>
  <c r="O5" i="23"/>
  <c r="O10" i="23"/>
  <c r="O11" i="23"/>
  <c r="O13" i="23"/>
  <c r="O14" i="23"/>
  <c r="O17" i="23"/>
  <c r="O18" i="23"/>
  <c r="O19" i="23"/>
  <c r="O20" i="23"/>
  <c r="O22" i="23"/>
  <c r="O23" i="23"/>
  <c r="O24" i="23"/>
  <c r="O25" i="23"/>
  <c r="O26" i="23"/>
  <c r="O27" i="23"/>
  <c r="O29" i="23"/>
  <c r="O30" i="23"/>
  <c r="O31" i="23"/>
  <c r="O32" i="23"/>
  <c r="O34" i="23"/>
  <c r="O35" i="23"/>
  <c r="O36" i="23"/>
  <c r="O37" i="23"/>
  <c r="O38" i="23"/>
  <c r="O40" i="23"/>
  <c r="O41" i="23"/>
  <c r="O42" i="23"/>
  <c r="O43" i="23"/>
  <c r="O44" i="23"/>
  <c r="O45" i="23"/>
  <c r="O46" i="23"/>
  <c r="O47" i="23"/>
  <c r="O49" i="23"/>
  <c r="O50" i="23"/>
  <c r="O7" i="23"/>
  <c r="C54" i="23"/>
  <c r="O28" i="23"/>
  <c r="O16" i="23"/>
  <c r="C58" i="23"/>
  <c r="C55" i="23"/>
  <c r="O9" i="23"/>
  <c r="C52" i="23"/>
  <c r="O8" i="23"/>
  <c r="O6" i="23"/>
  <c r="G51" i="23"/>
  <c r="C51" i="23"/>
  <c r="I13" i="9"/>
  <c r="I8" i="9"/>
  <c r="I7" i="9"/>
  <c r="I35" i="9"/>
  <c r="I34" i="9"/>
  <c r="I20" i="9"/>
  <c r="I19" i="9"/>
  <c r="I5" i="9"/>
  <c r="I47" i="9"/>
  <c r="I46" i="9"/>
  <c r="I38" i="9"/>
  <c r="I37" i="9"/>
  <c r="I32" i="9"/>
  <c r="I31" i="9"/>
  <c r="I29" i="9"/>
  <c r="I28" i="9"/>
  <c r="I23" i="9"/>
  <c r="I22" i="9"/>
  <c r="I17" i="9"/>
  <c r="I16" i="9"/>
  <c r="I15" i="9" s="1"/>
  <c r="I11" i="9"/>
  <c r="I10" i="9"/>
  <c r="I4" i="9"/>
  <c r="H50" i="9"/>
  <c r="H49" i="9"/>
  <c r="H41" i="9"/>
  <c r="H40" i="9"/>
  <c r="H11" i="9"/>
  <c r="H9" i="9" s="1"/>
  <c r="H10" i="9"/>
  <c r="H5" i="9"/>
  <c r="H4" i="9"/>
  <c r="G41" i="9"/>
  <c r="G39" i="9" s="1"/>
  <c r="G40" i="9"/>
  <c r="G26" i="9"/>
  <c r="G25" i="9"/>
  <c r="F41" i="9"/>
  <c r="F39" i="9" s="1"/>
  <c r="F40" i="9"/>
  <c r="F26" i="9"/>
  <c r="F25" i="9"/>
  <c r="H47" i="9"/>
  <c r="H45" i="9" s="1"/>
  <c r="H46" i="9"/>
  <c r="H44" i="9"/>
  <c r="H43" i="9"/>
  <c r="H38" i="9"/>
  <c r="H37" i="9"/>
  <c r="H35" i="9"/>
  <c r="H34" i="9"/>
  <c r="H32" i="9"/>
  <c r="H31" i="9"/>
  <c r="H29" i="9"/>
  <c r="H28" i="9"/>
  <c r="H23" i="9"/>
  <c r="H21" i="9" s="1"/>
  <c r="H22" i="9"/>
  <c r="H20" i="9"/>
  <c r="H19" i="9"/>
  <c r="H17" i="9"/>
  <c r="H16" i="9"/>
  <c r="H14" i="9"/>
  <c r="H12" i="9" s="1"/>
  <c r="H13" i="9"/>
  <c r="H8" i="9"/>
  <c r="H7" i="9"/>
  <c r="G50" i="9"/>
  <c r="G49" i="9"/>
  <c r="G47" i="9"/>
  <c r="G46" i="9"/>
  <c r="G44" i="9"/>
  <c r="G43" i="9"/>
  <c r="G38" i="9"/>
  <c r="G37" i="9"/>
  <c r="G35" i="9"/>
  <c r="G34" i="9"/>
  <c r="G32" i="9"/>
  <c r="G31" i="9"/>
  <c r="G29" i="9"/>
  <c r="G28" i="9"/>
  <c r="G23" i="9"/>
  <c r="G21" i="9" s="1"/>
  <c r="G22" i="9"/>
  <c r="G20" i="9"/>
  <c r="G19" i="9"/>
  <c r="G17" i="9"/>
  <c r="G15" i="9" s="1"/>
  <c r="G16" i="9"/>
  <c r="G14" i="9"/>
  <c r="G12" i="9" s="1"/>
  <c r="G13" i="9"/>
  <c r="G11" i="9"/>
  <c r="G9" i="9" s="1"/>
  <c r="G10" i="9"/>
  <c r="G8" i="9"/>
  <c r="G7" i="9"/>
  <c r="G5" i="9"/>
  <c r="G4" i="9"/>
  <c r="F50" i="9"/>
  <c r="F49" i="9"/>
  <c r="F47" i="9"/>
  <c r="F45" i="9" s="1"/>
  <c r="F46" i="9"/>
  <c r="F44" i="9"/>
  <c r="F43" i="9"/>
  <c r="F38" i="9"/>
  <c r="F37" i="9"/>
  <c r="F35" i="9"/>
  <c r="F34" i="9"/>
  <c r="F32" i="9"/>
  <c r="F31" i="9"/>
  <c r="F29" i="9"/>
  <c r="F27" i="9" s="1"/>
  <c r="F28" i="9"/>
  <c r="F23" i="9"/>
  <c r="F22" i="9"/>
  <c r="F20" i="9"/>
  <c r="F19" i="9"/>
  <c r="F17" i="9"/>
  <c r="F16" i="9"/>
  <c r="F14" i="9"/>
  <c r="F13" i="9"/>
  <c r="F11" i="9"/>
  <c r="F10" i="9"/>
  <c r="F48" i="9"/>
  <c r="I48" i="9"/>
  <c r="J48" i="9"/>
  <c r="K48" i="9"/>
  <c r="L48" i="9"/>
  <c r="M48" i="9"/>
  <c r="N48" i="9"/>
  <c r="J45" i="9"/>
  <c r="K45" i="9"/>
  <c r="L45" i="9"/>
  <c r="M45" i="9"/>
  <c r="N45" i="9"/>
  <c r="I42" i="9"/>
  <c r="J42" i="9"/>
  <c r="K42" i="9"/>
  <c r="L42" i="9"/>
  <c r="M42" i="9"/>
  <c r="N42" i="9"/>
  <c r="H39" i="9"/>
  <c r="I39" i="9"/>
  <c r="J39" i="9"/>
  <c r="K39" i="9"/>
  <c r="L39" i="9"/>
  <c r="M39" i="9"/>
  <c r="N39" i="9"/>
  <c r="J36" i="9"/>
  <c r="K36" i="9"/>
  <c r="L36" i="9"/>
  <c r="M36" i="9"/>
  <c r="N36" i="9"/>
  <c r="G33" i="9"/>
  <c r="J33" i="9"/>
  <c r="K33" i="9"/>
  <c r="L33" i="9"/>
  <c r="M33" i="9"/>
  <c r="N33" i="9"/>
  <c r="I30" i="9"/>
  <c r="J30" i="9"/>
  <c r="K30" i="9"/>
  <c r="L30" i="9"/>
  <c r="M30" i="9"/>
  <c r="N30" i="9"/>
  <c r="G27" i="9"/>
  <c r="J27" i="9"/>
  <c r="K27" i="9"/>
  <c r="L27" i="9"/>
  <c r="M27" i="9"/>
  <c r="N27" i="9"/>
  <c r="G24" i="9"/>
  <c r="H24" i="9"/>
  <c r="I24" i="9"/>
  <c r="J24" i="9"/>
  <c r="K24" i="9"/>
  <c r="L24" i="9"/>
  <c r="M24" i="9"/>
  <c r="N24" i="9"/>
  <c r="I21" i="9"/>
  <c r="J21" i="9"/>
  <c r="K21" i="9"/>
  <c r="L21" i="9"/>
  <c r="M21" i="9"/>
  <c r="N21" i="9"/>
  <c r="G18" i="9"/>
  <c r="H18" i="9"/>
  <c r="I18" i="9"/>
  <c r="J18" i="9"/>
  <c r="K18" i="9"/>
  <c r="L18" i="9"/>
  <c r="M18" i="9"/>
  <c r="N18" i="9"/>
  <c r="J15" i="9"/>
  <c r="K15" i="9"/>
  <c r="L15" i="9"/>
  <c r="M15" i="9"/>
  <c r="N15" i="9"/>
  <c r="I12" i="9"/>
  <c r="J12" i="9"/>
  <c r="K12" i="9"/>
  <c r="L12" i="9"/>
  <c r="M12" i="9"/>
  <c r="N12" i="9"/>
  <c r="I9" i="9"/>
  <c r="J9" i="9"/>
  <c r="K9" i="9"/>
  <c r="L9" i="9"/>
  <c r="M9" i="9"/>
  <c r="N9" i="9"/>
  <c r="G6" i="9"/>
  <c r="I6" i="9"/>
  <c r="J6" i="9"/>
  <c r="K6" i="9"/>
  <c r="L6" i="9"/>
  <c r="M6" i="9"/>
  <c r="N6" i="9"/>
  <c r="H3" i="9"/>
  <c r="J3" i="9"/>
  <c r="L3" i="9"/>
  <c r="M3" i="9"/>
  <c r="N3" i="9"/>
  <c r="F8" i="9"/>
  <c r="F7" i="9"/>
  <c r="F5" i="9"/>
  <c r="F4" i="9"/>
  <c r="G42" i="9" l="1"/>
  <c r="D51" i="23"/>
  <c r="E51" i="23"/>
  <c r="H48" i="9"/>
  <c r="O21" i="23"/>
  <c r="F57" i="23"/>
  <c r="H42" i="9"/>
  <c r="H36" i="9"/>
  <c r="H6" i="9"/>
  <c r="G3" i="9"/>
  <c r="O33" i="23"/>
  <c r="F51" i="23"/>
  <c r="F53" i="23" s="1"/>
  <c r="I27" i="9"/>
  <c r="H27" i="9"/>
  <c r="G59" i="23"/>
  <c r="F15" i="9"/>
  <c r="G30" i="9"/>
  <c r="G36" i="9"/>
  <c r="G45" i="9"/>
  <c r="H30" i="9"/>
  <c r="I33" i="9"/>
  <c r="I51" i="23"/>
  <c r="I36" i="9"/>
  <c r="O39" i="23"/>
  <c r="I57" i="23"/>
  <c r="I59" i="23" s="1"/>
  <c r="H33" i="9"/>
  <c r="F12" i="9"/>
  <c r="G48" i="9"/>
  <c r="G51" i="9" s="1"/>
  <c r="G53" i="23"/>
  <c r="F33" i="9"/>
  <c r="F18" i="9"/>
  <c r="O48" i="23"/>
  <c r="E53" i="23"/>
  <c r="F24" i="9"/>
  <c r="I3" i="9"/>
  <c r="F3" i="9"/>
  <c r="F21" i="9"/>
  <c r="H15" i="9"/>
  <c r="F9" i="9"/>
  <c r="F30" i="9"/>
  <c r="F36" i="9"/>
  <c r="F59" i="23"/>
  <c r="D59" i="23"/>
  <c r="I45" i="9"/>
  <c r="F42" i="9"/>
  <c r="E59" i="23"/>
  <c r="F6" i="9"/>
  <c r="J58" i="23"/>
  <c r="O58" i="23" s="1"/>
  <c r="D53" i="23"/>
  <c r="C53" i="23"/>
  <c r="J52" i="23"/>
  <c r="H52" i="23"/>
  <c r="I52" i="23" s="1"/>
  <c r="C59" i="23"/>
  <c r="J55" i="23"/>
  <c r="O55" i="23" s="1"/>
  <c r="C56" i="23"/>
  <c r="J51" i="23"/>
  <c r="J54" i="23" s="1"/>
  <c r="J57" i="23" s="1"/>
  <c r="H51" i="23"/>
  <c r="H59" i="23"/>
  <c r="E50" i="9"/>
  <c r="E49" i="9"/>
  <c r="E47" i="9"/>
  <c r="E46" i="9"/>
  <c r="E44" i="9"/>
  <c r="E43" i="9"/>
  <c r="E42" i="9" s="1"/>
  <c r="E41" i="9"/>
  <c r="E40" i="9"/>
  <c r="E38" i="9"/>
  <c r="E37" i="9"/>
  <c r="E35" i="9"/>
  <c r="E34" i="9"/>
  <c r="E32" i="9"/>
  <c r="E31" i="9"/>
  <c r="E30" i="9" s="1"/>
  <c r="E29" i="9"/>
  <c r="E28" i="9"/>
  <c r="E26" i="9"/>
  <c r="E25" i="9"/>
  <c r="E23" i="9"/>
  <c r="E22" i="9"/>
  <c r="E20" i="9"/>
  <c r="E19" i="9"/>
  <c r="E17" i="9"/>
  <c r="E16" i="9"/>
  <c r="E14" i="9"/>
  <c r="E13" i="9"/>
  <c r="E11" i="9"/>
  <c r="E10" i="9"/>
  <c r="E8" i="9"/>
  <c r="E7" i="9"/>
  <c r="E5" i="9"/>
  <c r="E4" i="9"/>
  <c r="D46" i="9"/>
  <c r="D50" i="9"/>
  <c r="D47" i="9"/>
  <c r="D44" i="9"/>
  <c r="D35" i="9"/>
  <c r="D41" i="9"/>
  <c r="D38" i="9"/>
  <c r="D32" i="9"/>
  <c r="D29" i="9"/>
  <c r="D26" i="9"/>
  <c r="D23" i="9"/>
  <c r="D20" i="9"/>
  <c r="D17" i="9"/>
  <c r="D14" i="9"/>
  <c r="D11" i="9"/>
  <c r="D8" i="9"/>
  <c r="D5" i="9"/>
  <c r="D49" i="9"/>
  <c r="D48" i="9" s="1"/>
  <c r="D43" i="9"/>
  <c r="D40" i="9"/>
  <c r="D37" i="9"/>
  <c r="D34" i="9"/>
  <c r="D33" i="9" s="1"/>
  <c r="D31" i="9"/>
  <c r="D28" i="9"/>
  <c r="D25" i="9"/>
  <c r="D22" i="9"/>
  <c r="D19" i="9"/>
  <c r="D16" i="9"/>
  <c r="D13" i="9"/>
  <c r="D10" i="9"/>
  <c r="Q10" i="9" s="1"/>
  <c r="D7" i="9"/>
  <c r="D4" i="9"/>
  <c r="C50" i="9"/>
  <c r="C47" i="9"/>
  <c r="C44" i="9"/>
  <c r="C41" i="9"/>
  <c r="C38" i="9"/>
  <c r="C35" i="9"/>
  <c r="C32" i="9"/>
  <c r="C29" i="9"/>
  <c r="C26" i="9"/>
  <c r="C23" i="9"/>
  <c r="C20" i="9"/>
  <c r="C17" i="9"/>
  <c r="C14" i="9"/>
  <c r="C11" i="9"/>
  <c r="C8" i="9"/>
  <c r="C49" i="9"/>
  <c r="C48" i="9" s="1"/>
  <c r="C46" i="9"/>
  <c r="C43" i="9"/>
  <c r="Q43" i="9" s="1"/>
  <c r="C40" i="9"/>
  <c r="C37" i="9"/>
  <c r="C34" i="9"/>
  <c r="C31" i="9"/>
  <c r="C28" i="9"/>
  <c r="C25" i="9"/>
  <c r="C22" i="9"/>
  <c r="C19" i="9"/>
  <c r="Q19" i="9" s="1"/>
  <c r="C16" i="9"/>
  <c r="C13" i="9"/>
  <c r="C12" i="9" s="1"/>
  <c r="C10" i="9"/>
  <c r="C7" i="9"/>
  <c r="C5" i="9"/>
  <c r="C4" i="9"/>
  <c r="N51" i="9"/>
  <c r="M51" i="9"/>
  <c r="L51" i="9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2" i="11"/>
  <c r="L2" i="11"/>
  <c r="L3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52" i="9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3" i="11"/>
  <c r="K2" i="11"/>
  <c r="F52" i="9"/>
  <c r="G52" i="9"/>
  <c r="H52" i="9"/>
  <c r="I52" i="9"/>
  <c r="Q34" i="9"/>
  <c r="H51" i="9"/>
  <c r="K51" i="9"/>
  <c r="K52" i="9"/>
  <c r="J8" i="11"/>
  <c r="J9" i="11"/>
  <c r="J10" i="11"/>
  <c r="J11" i="11"/>
  <c r="J12" i="11"/>
  <c r="J13" i="11"/>
  <c r="J14" i="11"/>
  <c r="J15" i="11"/>
  <c r="J16" i="11"/>
  <c r="J17" i="11"/>
  <c r="J3" i="11"/>
  <c r="J4" i="11"/>
  <c r="J5" i="11"/>
  <c r="J6" i="11"/>
  <c r="J7" i="11"/>
  <c r="J2" i="11"/>
  <c r="J52" i="9"/>
  <c r="I51" i="9" l="1"/>
  <c r="I53" i="9" s="1"/>
  <c r="E3" i="9"/>
  <c r="E48" i="9"/>
  <c r="E21" i="9"/>
  <c r="E9" i="9"/>
  <c r="D9" i="9"/>
  <c r="C36" i="9"/>
  <c r="D12" i="9"/>
  <c r="D36" i="9"/>
  <c r="I53" i="23"/>
  <c r="F51" i="9"/>
  <c r="F53" i="9" s="1"/>
  <c r="E36" i="9"/>
  <c r="E24" i="9"/>
  <c r="E27" i="9"/>
  <c r="E18" i="9"/>
  <c r="D24" i="9"/>
  <c r="E12" i="9"/>
  <c r="E6" i="9"/>
  <c r="Q22" i="9"/>
  <c r="D18" i="9"/>
  <c r="D30" i="9"/>
  <c r="D39" i="9"/>
  <c r="D42" i="9"/>
  <c r="Q28" i="9"/>
  <c r="Q40" i="9"/>
  <c r="D45" i="9"/>
  <c r="H53" i="9"/>
  <c r="Q7" i="9"/>
  <c r="Q31" i="9"/>
  <c r="E52" i="9"/>
  <c r="D27" i="9"/>
  <c r="D21" i="9"/>
  <c r="D15" i="9"/>
  <c r="D6" i="9"/>
  <c r="D3" i="9"/>
  <c r="D52" i="9"/>
  <c r="Q46" i="9"/>
  <c r="Q16" i="9"/>
  <c r="C24" i="9"/>
  <c r="C9" i="9"/>
  <c r="Q9" i="9" s="1"/>
  <c r="Q11" i="9" s="1"/>
  <c r="C21" i="9"/>
  <c r="C33" i="9"/>
  <c r="C45" i="9"/>
  <c r="H53" i="23"/>
  <c r="C3" i="9"/>
  <c r="J53" i="23"/>
  <c r="J59" i="23"/>
  <c r="O59" i="23" s="1"/>
  <c r="O57" i="23"/>
  <c r="O54" i="23"/>
  <c r="O51" i="23"/>
  <c r="G53" i="9"/>
  <c r="O52" i="23"/>
  <c r="E15" i="9"/>
  <c r="E33" i="9"/>
  <c r="E39" i="9"/>
  <c r="E45" i="9"/>
  <c r="J56" i="23"/>
  <c r="O56" i="23" s="1"/>
  <c r="C18" i="9"/>
  <c r="C30" i="9"/>
  <c r="C42" i="9"/>
  <c r="Q42" i="9" s="1"/>
  <c r="Q44" i="9" s="1"/>
  <c r="Q4" i="9"/>
  <c r="Q13" i="9"/>
  <c r="Q25" i="9"/>
  <c r="Q37" i="9"/>
  <c r="Q49" i="9"/>
  <c r="C15" i="9"/>
  <c r="C27" i="9"/>
  <c r="Q27" i="9" s="1"/>
  <c r="Q29" i="9" s="1"/>
  <c r="C39" i="9"/>
  <c r="C6" i="9"/>
  <c r="L53" i="9"/>
  <c r="K53" i="9"/>
  <c r="Q48" i="9"/>
  <c r="Q12" i="9"/>
  <c r="Q36" i="9"/>
  <c r="C52" i="9"/>
  <c r="J51" i="9"/>
  <c r="J53" i="9" s="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2" i="11"/>
  <c r="O4" i="9"/>
  <c r="B4" i="25" s="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2" i="11"/>
  <c r="Q24" i="9" l="1"/>
  <c r="Q26" i="9" s="1"/>
  <c r="Q30" i="9"/>
  <c r="Q32" i="9" s="1"/>
  <c r="Q18" i="9"/>
  <c r="Q20" i="9" s="1"/>
  <c r="O53" i="23"/>
  <c r="Q39" i="9"/>
  <c r="Q41" i="9" s="1"/>
  <c r="Q6" i="9"/>
  <c r="Q8" i="9" s="1"/>
  <c r="Q45" i="9"/>
  <c r="Q47" i="9" s="1"/>
  <c r="Q3" i="9"/>
  <c r="Q5" i="9" s="1"/>
  <c r="Q21" i="9"/>
  <c r="Q23" i="9" s="1"/>
  <c r="D51" i="9"/>
  <c r="D53" i="9" s="1"/>
  <c r="E51" i="9"/>
  <c r="E53" i="9" s="1"/>
  <c r="Q33" i="9"/>
  <c r="Q35" i="9" s="1"/>
  <c r="Q15" i="9"/>
  <c r="Q17" i="9" s="1"/>
  <c r="Q52" i="9"/>
  <c r="Q50" i="9"/>
  <c r="O3" i="9"/>
  <c r="O5" i="9" s="1"/>
  <c r="O9" i="9"/>
  <c r="Q38" i="9"/>
  <c r="Q14" i="9"/>
  <c r="G7" i="11"/>
  <c r="G4" i="11"/>
  <c r="G5" i="11"/>
  <c r="G17" i="11"/>
  <c r="G16" i="11"/>
  <c r="G15" i="11"/>
  <c r="G14" i="11"/>
  <c r="G13" i="11"/>
  <c r="G12" i="11"/>
  <c r="G11" i="11"/>
  <c r="G10" i="11"/>
  <c r="G9" i="11"/>
  <c r="G8" i="11"/>
  <c r="G6" i="11"/>
  <c r="G2" i="11"/>
  <c r="O49" i="9"/>
  <c r="B19" i="25" s="1"/>
  <c r="O48" i="9"/>
  <c r="O46" i="9"/>
  <c r="B18" i="25" s="1"/>
  <c r="O45" i="9"/>
  <c r="O43" i="9"/>
  <c r="B17" i="25" s="1"/>
  <c r="O42" i="9"/>
  <c r="O40" i="9"/>
  <c r="B16" i="25" s="1"/>
  <c r="O39" i="9"/>
  <c r="O37" i="9"/>
  <c r="B15" i="25" s="1"/>
  <c r="O36" i="9"/>
  <c r="O34" i="9"/>
  <c r="B14" i="25" s="1"/>
  <c r="O33" i="9"/>
  <c r="O31" i="9"/>
  <c r="B13" i="25" s="1"/>
  <c r="O30" i="9"/>
  <c r="O28" i="9"/>
  <c r="B12" i="25" s="1"/>
  <c r="O27" i="9"/>
  <c r="O25" i="9"/>
  <c r="B11" i="25" s="1"/>
  <c r="O24" i="9"/>
  <c r="O22" i="9"/>
  <c r="B10" i="25" s="1"/>
  <c r="O21" i="9"/>
  <c r="O19" i="9"/>
  <c r="B9" i="25" s="1"/>
  <c r="O18" i="9"/>
  <c r="O16" i="9"/>
  <c r="B8" i="25" s="1"/>
  <c r="O15" i="9"/>
  <c r="O13" i="9"/>
  <c r="B7" i="25" s="1"/>
  <c r="O10" i="9"/>
  <c r="B6" i="25" s="1"/>
  <c r="O7" i="9"/>
  <c r="B5" i="25" s="1"/>
  <c r="O6" i="9"/>
  <c r="G3" i="1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2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2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2" i="11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2" i="11"/>
  <c r="O12" i="9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2" i="11"/>
  <c r="M52" i="9"/>
  <c r="M53" i="9" s="1"/>
  <c r="N52" i="9"/>
  <c r="N53" i="9" s="1"/>
  <c r="C51" i="9"/>
  <c r="C53" i="9" s="1"/>
  <c r="Q51" i="9" l="1"/>
  <c r="Q53" i="9" s="1"/>
  <c r="O11" i="9"/>
  <c r="O14" i="9"/>
  <c r="O35" i="9"/>
  <c r="O41" i="9"/>
  <c r="O47" i="9"/>
  <c r="N12" i="11"/>
  <c r="O26" i="9"/>
  <c r="O44" i="9"/>
  <c r="O50" i="9"/>
  <c r="O17" i="9"/>
  <c r="O38" i="9"/>
  <c r="O32" i="9"/>
  <c r="O23" i="9"/>
  <c r="O20" i="9"/>
  <c r="O8" i="9"/>
  <c r="O29" i="9"/>
  <c r="N2" i="11"/>
  <c r="N17" i="11"/>
  <c r="N16" i="11"/>
  <c r="N15" i="11"/>
  <c r="N14" i="11"/>
  <c r="N13" i="11"/>
  <c r="N11" i="11"/>
  <c r="N10" i="11"/>
  <c r="N9" i="11"/>
  <c r="N8" i="11"/>
  <c r="N7" i="11"/>
  <c r="N6" i="11"/>
  <c r="N5" i="11"/>
  <c r="N4" i="11"/>
  <c r="N3" i="11"/>
  <c r="O51" i="9"/>
  <c r="O52" i="9"/>
  <c r="O53" i="9" l="1"/>
</calcChain>
</file>

<file path=xl/sharedStrings.xml><?xml version="1.0" encoding="utf-8"?>
<sst xmlns="http://schemas.openxmlformats.org/spreadsheetml/2006/main" count="1739" uniqueCount="196">
  <si>
    <t>หน่วยบริการ</t>
  </si>
  <si>
    <t>นำเข้าข้อมูล</t>
  </si>
  <si>
    <t>ไม่สามารถจัดกลุ่มได้</t>
  </si>
  <si>
    <t>คุณภาพของ รพ.</t>
  </si>
  <si>
    <t>คุณภาพของ รพ. ด้านแม่และเด็ก</t>
  </si>
  <si>
    <t>ศักยภาพของ รพ.</t>
  </si>
  <si>
    <t>ประสิทธิภาพ รพ.</t>
  </si>
  <si>
    <t>ประสิทธิภาพการส่งต่อ</t>
  </si>
  <si>
    <t>A01</t>
  </si>
  <si>
    <t>A07</t>
  </si>
  <si>
    <t>A08</t>
  </si>
  <si>
    <t>B01</t>
  </si>
  <si>
    <t>B02</t>
  </si>
  <si>
    <t>B03</t>
  </si>
  <si>
    <t>C01</t>
  </si>
  <si>
    <t>C02</t>
  </si>
  <si>
    <t>C05</t>
  </si>
  <si>
    <t>D01</t>
  </si>
  <si>
    <t>D02</t>
  </si>
  <si>
    <t>D03</t>
  </si>
  <si>
    <r>
      <t>พระนครศรีอยุธยา,รพศ.</t>
    </r>
    <r>
      <rPr>
        <b/>
        <sz val="16"/>
        <rFont val="Angsana New"/>
        <family val="1"/>
      </rPr>
      <t xml:space="preserve"> (460)</t>
    </r>
  </si>
  <si>
    <r>
      <t>เสนา,รพท.</t>
    </r>
    <r>
      <rPr>
        <b/>
        <sz val="16"/>
        <rFont val="Angsana New"/>
        <family val="1"/>
      </rPr>
      <t>(160)</t>
    </r>
  </si>
  <si>
    <r>
      <t>บางไทร,รพช.</t>
    </r>
    <r>
      <rPr>
        <b/>
        <sz val="16"/>
        <rFont val="Angsana New"/>
        <family val="1"/>
      </rPr>
      <t>(30)</t>
    </r>
  </si>
  <si>
    <r>
      <t>บางบาล,รพช.</t>
    </r>
    <r>
      <rPr>
        <b/>
        <sz val="16"/>
        <rFont val="Angsana New"/>
        <family val="1"/>
      </rPr>
      <t>(30)</t>
    </r>
  </si>
  <si>
    <r>
      <t>บางปะอิน,รพช.</t>
    </r>
    <r>
      <rPr>
        <b/>
        <sz val="16"/>
        <rFont val="Angsana New"/>
        <family val="1"/>
      </rPr>
      <t>(60)</t>
    </r>
  </si>
  <si>
    <r>
      <t>บางปะหัน,รพช.</t>
    </r>
    <r>
      <rPr>
        <b/>
        <sz val="16"/>
        <rFont val="Angsana New"/>
        <family val="1"/>
      </rPr>
      <t>(30)</t>
    </r>
  </si>
  <si>
    <r>
      <t>ผักไห่,รพช.</t>
    </r>
    <r>
      <rPr>
        <b/>
        <sz val="16"/>
        <rFont val="Angsana New"/>
        <family val="1"/>
      </rPr>
      <t>(30)</t>
    </r>
  </si>
  <si>
    <r>
      <t>ภาชี,รพช.</t>
    </r>
    <r>
      <rPr>
        <b/>
        <sz val="16"/>
        <rFont val="Angsana New"/>
        <family val="1"/>
      </rPr>
      <t>(30)</t>
    </r>
  </si>
  <si>
    <r>
      <t>ลาดบัวหลวง,รพช.</t>
    </r>
    <r>
      <rPr>
        <b/>
        <sz val="16"/>
        <rFont val="Angsana New"/>
        <family val="1"/>
      </rPr>
      <t>(30)</t>
    </r>
  </si>
  <si>
    <r>
      <t>วังน้อย,รพช.</t>
    </r>
    <r>
      <rPr>
        <b/>
        <sz val="16"/>
        <rFont val="Angsana New"/>
        <family val="1"/>
      </rPr>
      <t>(30)</t>
    </r>
  </si>
  <si>
    <r>
      <t>บางซ้าย,รพช.</t>
    </r>
    <r>
      <rPr>
        <b/>
        <sz val="16"/>
        <rFont val="Angsana New"/>
        <family val="1"/>
      </rPr>
      <t>(10)</t>
    </r>
  </si>
  <si>
    <r>
      <t>อุทัย,รพช.</t>
    </r>
    <r>
      <rPr>
        <b/>
        <sz val="16"/>
        <rFont val="Angsana New"/>
        <family val="1"/>
      </rPr>
      <t>(30)</t>
    </r>
  </si>
  <si>
    <r>
      <t>มหาราช,รพช.</t>
    </r>
    <r>
      <rPr>
        <b/>
        <sz val="16"/>
        <rFont val="Angsana New"/>
        <family val="1"/>
      </rPr>
      <t>(10)</t>
    </r>
  </si>
  <si>
    <r>
      <t>บ้านแพรก,รพช.</t>
    </r>
    <r>
      <rPr>
        <b/>
        <sz val="16"/>
        <rFont val="Angsana New"/>
        <family val="1"/>
      </rPr>
      <t>(10)</t>
    </r>
  </si>
  <si>
    <t xml:space="preserve">A01 อัตราตายผู้ป่วยในอย่างหยาบ </t>
  </si>
  <si>
    <t>C01 ค่าน้ำหนักสัมพัทธ์เฉลี่ย</t>
  </si>
  <si>
    <t>A07 อัตราป่วยตายด้วยโรคปอดบวมในเด็ก 0- 5 ปี.</t>
  </si>
  <si>
    <t xml:space="preserve">C02 ค่าน้ำหนักสัมพัทธ์ที่ปรับค่าแล้วเฉลี่ย </t>
  </si>
  <si>
    <t>A08 อัตราการรับผู้ป่วยในซ้ำใน 28 วัน</t>
  </si>
  <si>
    <t>C05 ค่ารักษาพยาบาลเฉลี่ยต่อหนึ่งหน่วยน้ำหนักสัมพัทธ์ที่ปรับค่าแล้วของผู้ป่วยใน</t>
  </si>
  <si>
    <t>B01 อัตราตายของมารดา</t>
  </si>
  <si>
    <t>D01 อัตราการครองเตียง</t>
  </si>
  <si>
    <t>B02 อัตราตายทารกแรกเกิดระยะตั้น</t>
  </si>
  <si>
    <t>D02 อัตราการใช้เตียง</t>
  </si>
  <si>
    <t>B03 อัตราเกิดไร้ชีพ</t>
  </si>
  <si>
    <t>D03 วันนอนโรงพยาบาลเทียบวันนอนมาตราฐาน</t>
  </si>
  <si>
    <t>E02 วันนอนเฉลี่ย</t>
  </si>
  <si>
    <r>
      <t>ท่าเรือ,รพช.</t>
    </r>
    <r>
      <rPr>
        <b/>
        <sz val="16"/>
        <rFont val="Angsana New"/>
        <family val="1"/>
      </rPr>
      <t>(30)</t>
    </r>
  </si>
  <si>
    <r>
      <t>สมเด็จพระสังฆราช(นครหลวง),รพช</t>
    </r>
    <r>
      <rPr>
        <b/>
        <sz val="16"/>
        <rFont val="Angsana New"/>
        <family val="1"/>
      </rPr>
      <t>.(30)</t>
    </r>
  </si>
  <si>
    <t>จำนวนผู้ป่วยใน</t>
  </si>
  <si>
    <t>ตุลาคม</t>
  </si>
  <si>
    <t>พฤศจิกายน</t>
  </si>
  <si>
    <t>ธันวาคม</t>
  </si>
  <si>
    <t>พระนครศรีอยุธยา</t>
  </si>
  <si>
    <t>CMI</t>
  </si>
  <si>
    <t>รายการ</t>
  </si>
  <si>
    <t>รพช.</t>
  </si>
  <si>
    <t>สมเด็จ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</si>
  <si>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</si>
  <si>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</si>
  <si>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</si>
  <si>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</si>
  <si>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</si>
  <si>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</si>
  <si>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ภาชี</t>
  </si>
  <si>
    <t>บางปะหัน</t>
  </si>
  <si>
    <t>ผักไห่</t>
  </si>
  <si>
    <t>บางปะอิน</t>
  </si>
  <si>
    <t>บางบาล</t>
  </si>
  <si>
    <t>บางไทร</t>
  </si>
  <si>
    <t>ท่าเรือ</t>
  </si>
  <si>
    <t>เสนา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</si>
  <si>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</si>
  <si>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</si>
  <si>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</si>
  <si>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</si>
  <si>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</si>
  <si>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</si>
  <si>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</si>
  <si>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</si>
  <si>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</si>
  <si>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ADJRW รวม มกราคม</t>
  </si>
  <si>
    <t>ADJRW รวม กุมภาพันธ์</t>
  </si>
  <si>
    <t>ADJRW รวม ตุลาคม</t>
  </si>
  <si>
    <t>ADJRW รวม พฤศจิกายน</t>
  </si>
  <si>
    <t>ADJRW รวม ธันวาคม</t>
  </si>
  <si>
    <t>ADJRW รวม มีนาคม</t>
  </si>
  <si>
    <t>sum ทั้งปี</t>
  </si>
  <si>
    <t>ADJRW รวม เมษายน</t>
  </si>
  <si>
    <t>ADJRW รวม พฤษภาคม</t>
  </si>
  <si>
    <t>ADJRW รวม มิถุนายน</t>
  </si>
  <si>
    <t>ADJRW รวม กรกฏาคม</t>
  </si>
  <si>
    <t>ADJRW รวม สิงหาคม</t>
  </si>
  <si>
    <t>ADJRW รวม กันยายน</t>
  </si>
  <si>
    <t>รวม</t>
  </si>
  <si>
    <t>6M</t>
  </si>
  <si>
    <t>ข้อมูล case mixed index  รายหน่วยบริการ   ปี 2554  ***ข้อมูล 12 แฟ่ม****</t>
  </si>
  <si>
    <t>F06</t>
  </si>
  <si>
    <t>F06 ค่าน้ำหนักสัมพัทธ์เฉลี่ยของผู้ป่วยในส่งต่อ (ส่งออก)</t>
  </si>
  <si>
    <t>ผลรวมค่าAdjRW</t>
  </si>
  <si>
    <t>60 เตียง</t>
  </si>
  <si>
    <t>30 เตียง</t>
  </si>
  <si>
    <r>
      <t>พระนครศรีอยุธยา,รพศ.</t>
    </r>
    <r>
      <rPr>
        <b/>
        <sz val="16"/>
        <rFont val="Angsana New"/>
        <family val="1"/>
      </rPr>
      <t xml:space="preserve"> (522)</t>
    </r>
  </si>
  <si>
    <r>
      <t>เสนา,รพท.</t>
    </r>
    <r>
      <rPr>
        <b/>
        <sz val="16"/>
        <rFont val="Angsana New"/>
        <family val="1"/>
      </rPr>
      <t>(180)</t>
    </r>
  </si>
  <si>
    <t>รวม 6</t>
  </si>
  <si>
    <t>C07</t>
  </si>
  <si>
    <t>C07 อัตราผู้ป่วยที่มีค่าน้ำหนักสัมพัทธ์น้อยกว่า 0.5</t>
  </si>
  <si>
    <t>ความเป็นธรรม E02</t>
  </si>
  <si>
    <t>OFC</t>
  </si>
  <si>
    <t>SSS</t>
  </si>
  <si>
    <t>UC</t>
  </si>
  <si>
    <t>ทุกสิทธิ</t>
  </si>
  <si>
    <t>ข้อมูล case mixed index  รายหน่วยบริการ   ปี 2555  ***ข้อมูล 12 แฟ่ม****</t>
  </si>
  <si>
    <t>1. RW</t>
  </si>
  <si>
    <t>2. SUM RW</t>
  </si>
  <si>
    <t>3. Adj RW</t>
  </si>
  <si>
    <t>4. SUM Adj RW</t>
  </si>
  <si>
    <t>5. OPD visit (ครั้ง)</t>
  </si>
  <si>
    <t>6. IPD case (คน)</t>
  </si>
  <si>
    <t>เดือน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</si>
  <si>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</si>
  <si>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</si>
  <si>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</si>
  <si>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</si>
  <si>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</si>
  <si>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</si>
  <si>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</si>
  <si>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</si>
  <si>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</si>
  <si>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</si>
  <si>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</si>
  <si>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</si>
  <si>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 xml:space="preserve">สูตรการคํานวณ                  จํานวนผู้ป่วยในตาย X 100 </t>
  </si>
  <si>
    <t xml:space="preserve">                               จํานวนผู้ป่วยในจําหน่ายทั้งหมด </t>
  </si>
  <si>
    <t xml:space="preserve">ตัวตั้ง                        จํานวนผู้ป่วยในที่ตายในโรงพยาบาลทั้งหมดในช่วงเวลาที่กําหนด </t>
  </si>
  <si>
    <t xml:space="preserve">ตัวหาร                         จํานวนผู้ป่วยในทั้งหมดของโรงพยาบาลที่จําหน่ายในช่วงเวลาเดียวกัน </t>
  </si>
  <si>
    <t>ข้อมูลอัตราตายผู้ป่วยในอย่างหยาบ  ปี 2555***ข้อมูล 12 แฟ้ม****</t>
  </si>
  <si>
    <t>จัดกลุ่มDRGไม่ได้</t>
  </si>
  <si>
    <t>ข้อมูลประกอบการวิเคราะห์ เพื่อใช้ในการประมาณการต้นทุน (ข้อมูล 12 แฟ้ม)</t>
  </si>
  <si>
    <t>ผลรวมทั้งหมด</t>
  </si>
  <si>
    <t>พระนครศรีอยุธยา,รพศ. (522)</t>
  </si>
  <si>
    <t>เสนา,รพท.(180)</t>
  </si>
  <si>
    <t>MM</t>
  </si>
  <si>
    <t xml:space="preserve">A01 </t>
  </si>
  <si>
    <t>นำเข้า</t>
  </si>
  <si>
    <t>err</t>
  </si>
  <si>
    <r>
      <t>พระนครศรีอยุธยา,รพศ.</t>
    </r>
    <r>
      <rPr>
        <b/>
        <sz val="18"/>
        <rFont val="Angsana New"/>
        <family val="1"/>
      </rPr>
      <t xml:space="preserve"> (522)</t>
    </r>
  </si>
  <si>
    <r>
      <t>เสนา,รพท.</t>
    </r>
    <r>
      <rPr>
        <b/>
        <sz val="18"/>
        <rFont val="Angsana New"/>
        <family val="1"/>
      </rPr>
      <t>(180)</t>
    </r>
  </si>
  <si>
    <r>
      <t>ท่าเรือ,รพช.</t>
    </r>
    <r>
      <rPr>
        <b/>
        <sz val="18"/>
        <rFont val="Angsana New"/>
        <family val="1"/>
      </rPr>
      <t>(30)</t>
    </r>
  </si>
  <si>
    <r>
      <t>สมเด็จพระสังฆราช(นครหลวง),รพช</t>
    </r>
    <r>
      <rPr>
        <b/>
        <sz val="18"/>
        <rFont val="Angsana New"/>
        <family val="1"/>
      </rPr>
      <t>.(30)</t>
    </r>
  </si>
  <si>
    <r>
      <t>บางไทร,รพช.</t>
    </r>
    <r>
      <rPr>
        <b/>
        <sz val="18"/>
        <rFont val="Angsana New"/>
        <family val="1"/>
      </rPr>
      <t>(30)</t>
    </r>
  </si>
  <si>
    <r>
      <t>บางบาล,รพช.</t>
    </r>
    <r>
      <rPr>
        <b/>
        <sz val="18"/>
        <rFont val="Angsana New"/>
        <family val="1"/>
      </rPr>
      <t>(30)</t>
    </r>
  </si>
  <si>
    <r>
      <t>บางปะอิน,รพช.</t>
    </r>
    <r>
      <rPr>
        <b/>
        <sz val="18"/>
        <rFont val="Angsana New"/>
        <family val="1"/>
      </rPr>
      <t>(60)</t>
    </r>
  </si>
  <si>
    <r>
      <t>บางปะหัน,รพช.</t>
    </r>
    <r>
      <rPr>
        <b/>
        <sz val="18"/>
        <rFont val="Angsana New"/>
        <family val="1"/>
      </rPr>
      <t>(30)</t>
    </r>
  </si>
  <si>
    <r>
      <t>ผักไห่,รพช.</t>
    </r>
    <r>
      <rPr>
        <b/>
        <sz val="18"/>
        <rFont val="Angsana New"/>
        <family val="1"/>
      </rPr>
      <t>(30)</t>
    </r>
  </si>
  <si>
    <r>
      <t>ภาชี,รพช.</t>
    </r>
    <r>
      <rPr>
        <b/>
        <sz val="18"/>
        <rFont val="Angsana New"/>
        <family val="1"/>
      </rPr>
      <t>(30)</t>
    </r>
  </si>
  <si>
    <r>
      <t>ลาดบัวหลวง,รพช.</t>
    </r>
    <r>
      <rPr>
        <b/>
        <sz val="18"/>
        <rFont val="Angsana New"/>
        <family val="1"/>
      </rPr>
      <t>(30)</t>
    </r>
  </si>
  <si>
    <r>
      <t>วังน้อย,รพช.</t>
    </r>
    <r>
      <rPr>
        <b/>
        <sz val="18"/>
        <rFont val="Angsana New"/>
        <family val="1"/>
      </rPr>
      <t>(30)</t>
    </r>
  </si>
  <si>
    <r>
      <t>บางซ้าย,รพช.</t>
    </r>
    <r>
      <rPr>
        <b/>
        <sz val="18"/>
        <rFont val="Angsana New"/>
        <family val="1"/>
      </rPr>
      <t>(10)</t>
    </r>
  </si>
  <si>
    <r>
      <t>อุทัย,รพช.</t>
    </r>
    <r>
      <rPr>
        <b/>
        <sz val="18"/>
        <rFont val="Angsana New"/>
        <family val="1"/>
      </rPr>
      <t>(30)</t>
    </r>
  </si>
  <si>
    <r>
      <t>มหาราช,รพช.</t>
    </r>
    <r>
      <rPr>
        <b/>
        <sz val="18"/>
        <rFont val="Angsana New"/>
        <family val="1"/>
      </rPr>
      <t>(10)</t>
    </r>
  </si>
  <si>
    <r>
      <t>บ้านแพรก,รพช.</t>
    </r>
    <r>
      <rPr>
        <b/>
        <sz val="18"/>
        <rFont val="Angsana New"/>
        <family val="1"/>
      </rPr>
      <t>(10)</t>
    </r>
  </si>
  <si>
    <t>ข้อมูลดัชนีชี้วัดงานบริการสุขภาพรายบุคคล  เดือน ตุลาคม ปี 2555  ***ข้อมูล 12 แฟ่ม****</t>
  </si>
  <si>
    <t xml:space="preserve">โปรแกรม DRGimdex V.5  DRG 5.1  ประมลผล </t>
  </si>
  <si>
    <t>ข้อมูลดัชนีชี้วัดงานบริการสุขภาพรายบุคคล  เดือน พฤศจิกายน ปี 2555  ***ข้อมูล 12 แฟ่ม****</t>
  </si>
  <si>
    <t>ข้อมูลดัชนีชี้วัดงานบริการสุขภาพรายบุคคล  เดือน ธันวาคม ปี 2555  ***ข้อมูล 12 แฟ่ม****</t>
  </si>
  <si>
    <t>ข้อมูลดัชนีชี้วัดงานบริการสุขภาพรายบุคคล  เดือน มกราคม ปี 2556  ***ข้อมูล 12 แฟ่ม****</t>
  </si>
  <si>
    <t>ข้อมูลดัชนีชี้วัดงานบริการสุขภาพรายบุคคล  เดือน กุมภาพันธ์ ปี 2556  ***ข้อมูล 12 แฟ่ม****</t>
  </si>
  <si>
    <t>ข้อมูลดัชนีชี้วัดงานบริการสุขภาพรายบุคคล  เดือน มีนาคม ปี 2556  ***ข้อมูล 12 แฟ่ม****</t>
  </si>
  <si>
    <t>ข้อมูลดัชนีชี้วัดงานบริการสุขภาพรายบุคคล  เดือน เมษายน ปี 2556  ***ข้อมูล 12 แฟ่ม****</t>
  </si>
  <si>
    <t>ข้อมูลดัชนีชี้วัดงานบริการสุขภาพรายบุคคล  เดือน พฤษภาคม ปี 2556  ***ข้อมูล 12 แฟ่ม****</t>
  </si>
  <si>
    <t>ข้อมูลดัชนีชี้วัดงานบริการสุขภาพรายบุคคล  เดือน มิถุนายน ปี 2556  ***ข้อมูล 12 แฟ่ม****</t>
  </si>
  <si>
    <t>ข้อมูลดัชนีชี้วัดงานบริการสุขภาพรายบุคคล  เดือน กรกฎาคม ปี 2556  ***ข้อมูล 12 แฟ่ม****</t>
  </si>
  <si>
    <t>ข้อมูลดัชนีชี้วัดงานบริการสุขภาพรายบุคคล  เดือน สิงหาคม ปี 2556  ***ข้อมูล 12 แฟ่ม****</t>
  </si>
  <si>
    <t>ข้อมูลดัชนีชี้วัดงานบริการสุขภาพรายบุคคล  เดือน กันยายน ปี 2556  ***ข้อมูล 12 แฟ่ม****</t>
  </si>
  <si>
    <t>6.234.14</t>
  </si>
  <si>
    <r>
      <t>บางปะหัน,รพช.</t>
    </r>
    <r>
      <rPr>
        <b/>
        <sz val="16"/>
        <rFont val="Angsana New"/>
        <family val="1"/>
      </rPr>
      <t>(36)</t>
    </r>
  </si>
  <si>
    <r>
      <t>ภาชี,รพช.</t>
    </r>
    <r>
      <rPr>
        <b/>
        <sz val="16"/>
        <rFont val="Angsana New"/>
        <family val="1"/>
      </rPr>
      <t>(46)</t>
    </r>
  </si>
  <si>
    <r>
      <t>วังน้อย,รพช.</t>
    </r>
    <r>
      <rPr>
        <b/>
        <sz val="16"/>
        <rFont val="Angsana New"/>
        <family val="1"/>
      </rPr>
      <t>(39)</t>
    </r>
  </si>
  <si>
    <r>
      <t>อุทัย,รพช.</t>
    </r>
    <r>
      <rPr>
        <b/>
        <sz val="16"/>
        <rFont val="Angsana New"/>
        <family val="1"/>
      </rPr>
      <t>(31)</t>
    </r>
  </si>
  <si>
    <t>หน่วยบริการ(เตียงจริง)</t>
  </si>
  <si>
    <r>
      <t>พระนครศรีอยุธยา,รพศ.</t>
    </r>
    <r>
      <rPr>
        <b/>
        <sz val="16"/>
        <rFont val="Angsana New"/>
        <family val="1"/>
      </rPr>
      <t xml:space="preserve"> (526)</t>
    </r>
  </si>
  <si>
    <r>
      <t>เสนา,รพท.</t>
    </r>
    <r>
      <rPr>
        <b/>
        <sz val="16"/>
        <rFont val="Angsana New"/>
        <family val="1"/>
      </rPr>
      <t>(202)</t>
    </r>
  </si>
  <si>
    <r>
      <t>สมเด็จพระสังฆราช(นครหลวง),รพช</t>
    </r>
    <r>
      <rPr>
        <b/>
        <sz val="16"/>
        <rFont val="Angsana New"/>
        <family val="1"/>
      </rPr>
      <t>.(36)</t>
    </r>
  </si>
  <si>
    <r>
      <t>บางไทร,รพช.</t>
    </r>
    <r>
      <rPr>
        <b/>
        <sz val="16"/>
        <rFont val="Angsana New"/>
        <family val="1"/>
      </rPr>
      <t>(36)</t>
    </r>
  </si>
  <si>
    <r>
      <t>บางบาล,รพช.</t>
    </r>
    <r>
      <rPr>
        <b/>
        <sz val="16"/>
        <rFont val="Angsana New"/>
        <family val="1"/>
      </rPr>
      <t>(28)</t>
    </r>
  </si>
  <si>
    <r>
      <t>บางปะอิน,รพช.</t>
    </r>
    <r>
      <rPr>
        <b/>
        <sz val="16"/>
        <rFont val="Angsana New"/>
        <family val="1"/>
      </rPr>
      <t>(40)</t>
    </r>
  </si>
  <si>
    <r>
      <t>มหาราช,รพช.</t>
    </r>
    <r>
      <rPr>
        <b/>
        <sz val="16"/>
        <rFont val="Angsana New"/>
        <family val="1"/>
      </rPr>
      <t>(22)</t>
    </r>
  </si>
  <si>
    <r>
      <t>บ้านแพรก,รพช.</t>
    </r>
    <r>
      <rPr>
        <b/>
        <sz val="16"/>
        <rFont val="Angsana New"/>
        <family val="1"/>
      </rPr>
      <t>(19)</t>
    </r>
  </si>
  <si>
    <t>อัตราครองเตียง</t>
  </si>
  <si>
    <t>อัตราใช้เตียง</t>
  </si>
  <si>
    <r>
      <t>บ้านแพรก,รพช.</t>
    </r>
    <r>
      <rPr>
        <b/>
        <sz val="16"/>
        <rFont val="Angsana New"/>
        <family val="1"/>
      </rPr>
      <t>(14)</t>
    </r>
  </si>
  <si>
    <r>
      <t>สมเด็จพระสังฆราช(นครหลวง),รพช</t>
    </r>
    <r>
      <rPr>
        <b/>
        <sz val="16"/>
        <color rgb="FF00B0F0"/>
        <rFont val="Angsana New"/>
        <family val="1"/>
      </rPr>
      <t>.(30)</t>
    </r>
  </si>
  <si>
    <t>ข้อมูลประกอบการวิเคราะห์ เพื่อใช้ในการประมาณการต้นทุน (ข้อมูล 12 แฟ้ม) ณ  วันที่ 26 กันยายน 56</t>
  </si>
  <si>
    <r>
      <t>สมเด็จพระสังฆราช(นครหลวง),รพช</t>
    </r>
    <r>
      <rPr>
        <b/>
        <sz val="16"/>
        <color rgb="FF00B0F0"/>
        <rFont val="Angsana New"/>
        <family val="1"/>
      </rPr>
      <t>.(36)</t>
    </r>
  </si>
  <si>
    <t>fx1+2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</si>
</sst>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.0000"/>
    <numFmt numFmtId="188" formatCode="#,##0.0000"/>
  </numFmts>
  <fonts count="15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b/>
      <sz val="16"/>
      <name val="Angsana New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Tahoma"/>
      <family val="2"/>
      <scheme val="minor"/>
    </font>
    <font>
      <sz val="16"/>
      <name val="Tahoma"/>
      <family val="2"/>
      <scheme val="minor"/>
    </font>
    <font>
      <sz val="18"/>
      <name val="Angsana New"/>
      <family val="1"/>
    </font>
    <font>
      <b/>
      <sz val="18"/>
      <name val="Angsana New"/>
      <family val="1"/>
    </font>
    <font>
      <sz val="16"/>
      <color rgb="FF00B0F0"/>
      <name val="Angsana New"/>
      <family val="1"/>
    </font>
    <font>
      <b/>
      <sz val="16"/>
      <color rgb="FF00B0F0"/>
      <name val="Angsana New"/>
      <family val="1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87" fontId="7" fillId="0" borderId="0" applyFill="0" applyBorder="0"/>
    <xf numFmtId="0" fontId="6" fillId="0" borderId="0" applyFont="0" applyFill="0" applyBorder="0" applyAlignment="0" applyProtection="0">
      <alignment horizontal="center"/>
    </xf>
    <xf numFmtId="0" fontId="6" fillId="0" borderId="0"/>
    <xf numFmtId="0" fontId="3" fillId="0" borderId="0"/>
    <xf numFmtId="0" fontId="2" fillId="0" borderId="0"/>
    <xf numFmtId="0" fontId="8" fillId="0" borderId="0"/>
    <xf numFmtId="0" fontId="1" fillId="0" borderId="0"/>
    <xf numFmtId="0" fontId="6" fillId="0" borderId="0"/>
  </cellStyleXfs>
  <cellXfs count="154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/>
    <xf numFmtId="187" fontId="4" fillId="0" borderId="0" xfId="0" applyNumberFormat="1" applyFont="1" applyBorder="1"/>
    <xf numFmtId="4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Fill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88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3" fontId="0" fillId="0" borderId="1" xfId="0" applyNumberFormat="1" applyFill="1" applyBorder="1"/>
    <xf numFmtId="0" fontId="6" fillId="0" borderId="0" xfId="0" applyFont="1" applyFill="1"/>
    <xf numFmtId="187" fontId="0" fillId="0" borderId="1" xfId="0" applyNumberFormat="1" applyFill="1" applyBorder="1"/>
    <xf numFmtId="187" fontId="0" fillId="0" borderId="0" xfId="0" applyNumberFormat="1" applyFill="1"/>
    <xf numFmtId="187" fontId="6" fillId="0" borderId="0" xfId="0" applyNumberFormat="1" applyFont="1" applyFill="1"/>
    <xf numFmtId="0" fontId="6" fillId="0" borderId="3" xfId="0" applyFont="1" applyFill="1" applyBorder="1" applyAlignment="1">
      <alignment wrapText="1"/>
    </xf>
    <xf numFmtId="1" fontId="0" fillId="0" borderId="0" xfId="0" applyNumberFormat="1" applyFill="1"/>
    <xf numFmtId="1" fontId="0" fillId="0" borderId="1" xfId="0" applyNumberFormat="1" applyFill="1" applyBorder="1"/>
    <xf numFmtId="187" fontId="0" fillId="0" borderId="0" xfId="0" applyNumberFormat="1"/>
    <xf numFmtId="0" fontId="4" fillId="0" borderId="1" xfId="0" applyFont="1" applyBorder="1" applyAlignment="1">
      <alignment wrapText="1"/>
    </xf>
    <xf numFmtId="187" fontId="0" fillId="0" borderId="5" xfId="0" applyNumberFormat="1" applyFill="1" applyBorder="1"/>
    <xf numFmtId="0" fontId="6" fillId="0" borderId="1" xfId="0" applyFont="1" applyFill="1" applyBorder="1"/>
    <xf numFmtId="187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87" fontId="6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88" fontId="4" fillId="0" borderId="1" xfId="0" applyNumberFormat="1" applyFont="1" applyBorder="1" applyAlignment="1">
      <alignment wrapText="1"/>
    </xf>
    <xf numFmtId="188" fontId="0" fillId="0" borderId="1" xfId="0" applyNumberFormat="1" applyBorder="1"/>
    <xf numFmtId="188" fontId="0" fillId="2" borderId="1" xfId="0" applyNumberFormat="1" applyFill="1" applyBorder="1"/>
    <xf numFmtId="3" fontId="6" fillId="0" borderId="1" xfId="0" applyNumberFormat="1" applyFont="1" applyFill="1" applyBorder="1"/>
    <xf numFmtId="3" fontId="0" fillId="0" borderId="0" xfId="0" applyNumberFormat="1" applyFill="1"/>
    <xf numFmtId="187" fontId="0" fillId="3" borderId="5" xfId="0" applyNumberFormat="1" applyFill="1" applyBorder="1"/>
    <xf numFmtId="3" fontId="0" fillId="3" borderId="1" xfId="0" applyNumberFormat="1" applyFill="1" applyBorder="1"/>
    <xf numFmtId="188" fontId="0" fillId="3" borderId="1" xfId="0" applyNumberFormat="1" applyFill="1" applyBorder="1"/>
    <xf numFmtId="0" fontId="6" fillId="4" borderId="1" xfId="0" applyFont="1" applyFill="1" applyBorder="1"/>
    <xf numFmtId="187" fontId="6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88" fontId="0" fillId="4" borderId="1" xfId="0" applyNumberFormat="1" applyFill="1" applyBorder="1"/>
    <xf numFmtId="0" fontId="0" fillId="4" borderId="1" xfId="0" applyFill="1" applyBorder="1"/>
    <xf numFmtId="187" fontId="0" fillId="4" borderId="1" xfId="0" applyNumberFormat="1" applyFill="1" applyBorder="1"/>
    <xf numFmtId="3" fontId="4" fillId="0" borderId="0" xfId="0" applyNumberFormat="1" applyFont="1"/>
    <xf numFmtId="2" fontId="4" fillId="9" borderId="1" xfId="0" applyNumberFormat="1" applyFont="1" applyFill="1" applyBorder="1" applyAlignment="1">
      <alignment horizontal="center"/>
    </xf>
    <xf numFmtId="0" fontId="9" fillId="0" borderId="0" xfId="5" applyFont="1"/>
    <xf numFmtId="0" fontId="9" fillId="0" borderId="1" xfId="5" applyFont="1" applyBorder="1"/>
    <xf numFmtId="17" fontId="9" fillId="0" borderId="1" xfId="5" applyNumberFormat="1" applyFont="1" applyBorder="1"/>
    <xf numFmtId="0" fontId="9" fillId="8" borderId="1" xfId="5" applyFont="1" applyFill="1" applyBorder="1" applyAlignment="1">
      <alignment horizontal="center"/>
    </xf>
    <xf numFmtId="0" fontId="9" fillId="8" borderId="1" xfId="5" applyFont="1" applyFill="1" applyBorder="1"/>
    <xf numFmtId="3" fontId="9" fillId="0" borderId="1" xfId="5" applyNumberFormat="1" applyFont="1" applyBorder="1"/>
    <xf numFmtId="0" fontId="9" fillId="0" borderId="8" xfId="6" applyFont="1" applyFill="1" applyBorder="1" applyAlignment="1" applyProtection="1">
      <alignment vertical="center" wrapText="1"/>
      <protection locked="0"/>
    </xf>
    <xf numFmtId="0" fontId="9" fillId="0" borderId="8" xfId="6" applyFont="1" applyFill="1" applyBorder="1" applyAlignment="1">
      <alignment vertical="center" wrapText="1"/>
    </xf>
    <xf numFmtId="0" fontId="9" fillId="0" borderId="8" xfId="6" applyFont="1" applyFill="1" applyBorder="1" applyAlignment="1">
      <alignment wrapText="1"/>
    </xf>
    <xf numFmtId="0" fontId="10" fillId="0" borderId="0" xfId="5" applyFont="1"/>
    <xf numFmtId="187" fontId="10" fillId="0" borderId="0" xfId="5" applyNumberFormat="1" applyFont="1"/>
    <xf numFmtId="187" fontId="9" fillId="0" borderId="0" xfId="5" applyNumberFormat="1" applyFont="1"/>
    <xf numFmtId="187" fontId="9" fillId="11" borderId="0" xfId="5" applyNumberFormat="1" applyFont="1" applyFill="1"/>
    <xf numFmtId="3" fontId="9" fillId="8" borderId="1" xfId="5" applyNumberFormat="1" applyFont="1" applyFill="1" applyBorder="1"/>
    <xf numFmtId="0" fontId="10" fillId="0" borderId="0" xfId="5" applyFont="1" applyAlignment="1">
      <alignment shrinkToFit="1"/>
    </xf>
    <xf numFmtId="0" fontId="9" fillId="0" borderId="0" xfId="5" applyFont="1" applyAlignment="1">
      <alignment shrinkToFit="1"/>
    </xf>
    <xf numFmtId="0" fontId="9" fillId="0" borderId="1" xfId="5" applyFont="1" applyBorder="1" applyAlignment="1">
      <alignment shrinkToFit="1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6" fillId="0" borderId="0" xfId="0" applyFont="1"/>
    <xf numFmtId="0" fontId="4" fillId="0" borderId="7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4" fillId="0" borderId="0" xfId="0" applyFont="1" applyAlignment="1">
      <alignment shrinkToFi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shrinkToFit="1"/>
    </xf>
    <xf numFmtId="4" fontId="0" fillId="0" borderId="0" xfId="0" applyNumberFormat="1"/>
    <xf numFmtId="187" fontId="4" fillId="0" borderId="1" xfId="0" applyNumberFormat="1" applyFont="1" applyBorder="1" applyAlignment="1">
      <alignment horizontal="center" shrinkToFit="1"/>
    </xf>
    <xf numFmtId="187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shrinkToFit="1"/>
    </xf>
    <xf numFmtId="2" fontId="4" fillId="0" borderId="1" xfId="0" applyNumberFormat="1" applyFont="1" applyBorder="1" applyAlignment="1">
      <alignment horizontal="center" wrapText="1"/>
    </xf>
    <xf numFmtId="2" fontId="0" fillId="0" borderId="0" xfId="0" applyNumberFormat="1"/>
    <xf numFmtId="3" fontId="0" fillId="0" borderId="1" xfId="0" applyNumberFormat="1" applyBorder="1"/>
    <xf numFmtId="2" fontId="0" fillId="0" borderId="1" xfId="0" applyNumberFormat="1" applyBorder="1"/>
    <xf numFmtId="187" fontId="0" fillId="0" borderId="1" xfId="0" applyNumberFormat="1" applyBorder="1"/>
    <xf numFmtId="4" fontId="0" fillId="0" borderId="1" xfId="0" applyNumberFormat="1" applyBorder="1"/>
    <xf numFmtId="0" fontId="11" fillId="0" borderId="0" xfId="0" applyFont="1"/>
    <xf numFmtId="0" fontId="11" fillId="0" borderId="6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0" fillId="0" borderId="0" xfId="7" applyFont="1"/>
    <xf numFmtId="187" fontId="10" fillId="0" borderId="0" xfId="7" applyNumberFormat="1" applyFont="1"/>
    <xf numFmtId="0" fontId="10" fillId="0" borderId="0" xfId="7" applyFont="1" applyAlignment="1">
      <alignment shrinkToFit="1"/>
    </xf>
    <xf numFmtId="0" fontId="9" fillId="0" borderId="0" xfId="7" applyFont="1"/>
    <xf numFmtId="0" fontId="9" fillId="0" borderId="1" xfId="7" applyFont="1" applyBorder="1"/>
    <xf numFmtId="17" fontId="9" fillId="0" borderId="1" xfId="7" applyNumberFormat="1" applyFont="1" applyBorder="1"/>
    <xf numFmtId="0" fontId="9" fillId="8" borderId="1" xfId="7" applyFont="1" applyFill="1" applyBorder="1" applyAlignment="1">
      <alignment horizontal="center"/>
    </xf>
    <xf numFmtId="187" fontId="9" fillId="11" borderId="0" xfId="7" applyNumberFormat="1" applyFont="1" applyFill="1"/>
    <xf numFmtId="0" fontId="9" fillId="0" borderId="0" xfId="7" applyFont="1" applyAlignment="1">
      <alignment shrinkToFit="1"/>
    </xf>
    <xf numFmtId="0" fontId="9" fillId="8" borderId="1" xfId="7" applyFont="1" applyFill="1" applyBorder="1"/>
    <xf numFmtId="0" fontId="9" fillId="0" borderId="1" xfId="7" applyFont="1" applyBorder="1" applyAlignment="1">
      <alignment shrinkToFit="1"/>
    </xf>
    <xf numFmtId="187" fontId="9" fillId="0" borderId="0" xfId="7" applyNumberFormat="1" applyFont="1"/>
    <xf numFmtId="3" fontId="9" fillId="0" borderId="1" xfId="7" applyNumberFormat="1" applyFont="1" applyBorder="1"/>
    <xf numFmtId="3" fontId="9" fillId="8" borderId="1" xfId="7" applyNumberFormat="1" applyFont="1" applyFill="1" applyBorder="1"/>
    <xf numFmtId="0" fontId="9" fillId="10" borderId="1" xfId="7" applyFont="1" applyFill="1" applyBorder="1"/>
    <xf numFmtId="3" fontId="9" fillId="10" borderId="1" xfId="7" applyNumberFormat="1" applyFont="1" applyFill="1" applyBorder="1"/>
    <xf numFmtId="0" fontId="9" fillId="0" borderId="8" xfId="8" applyFont="1" applyFill="1" applyBorder="1" applyAlignment="1" applyProtection="1">
      <alignment vertical="center" wrapText="1"/>
      <protection locked="0"/>
    </xf>
    <xf numFmtId="0" fontId="9" fillId="0" borderId="8" xfId="8" applyFont="1" applyFill="1" applyBorder="1" applyAlignment="1">
      <alignment vertical="center" wrapText="1"/>
    </xf>
    <xf numFmtId="0" fontId="9" fillId="0" borderId="8" xfId="8" applyFont="1" applyFill="1" applyBorder="1" applyAlignment="1">
      <alignment wrapText="1"/>
    </xf>
    <xf numFmtId="3" fontId="9" fillId="0" borderId="0" xfId="7" applyNumberFormat="1" applyFont="1"/>
    <xf numFmtId="2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/>
    <xf numFmtId="2" fontId="11" fillId="0" borderId="0" xfId="0" applyNumberFormat="1" applyFont="1"/>
    <xf numFmtId="0" fontId="9" fillId="12" borderId="1" xfId="5" applyFont="1" applyFill="1" applyBorder="1"/>
    <xf numFmtId="0" fontId="9" fillId="13" borderId="1" xfId="5" applyFont="1" applyFill="1" applyBorder="1"/>
    <xf numFmtId="4" fontId="9" fillId="12" borderId="1" xfId="5" applyNumberFormat="1" applyFont="1" applyFill="1" applyBorder="1"/>
    <xf numFmtId="4" fontId="9" fillId="13" borderId="1" xfId="5" applyNumberFormat="1" applyFont="1" applyFill="1" applyBorder="1"/>
    <xf numFmtId="2" fontId="9" fillId="14" borderId="0" xfId="5" applyNumberFormat="1" applyFont="1" applyFill="1"/>
    <xf numFmtId="2" fontId="9" fillId="14" borderId="1" xfId="5" applyNumberFormat="1" applyFont="1" applyFill="1" applyBorder="1"/>
    <xf numFmtId="0" fontId="13" fillId="0" borderId="2" xfId="0" applyFont="1" applyBorder="1" applyAlignment="1">
      <alignment wrapText="1"/>
    </xf>
    <xf numFmtId="3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/>
    </xf>
    <xf numFmtId="187" fontId="13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3" fillId="0" borderId="0" xfId="0" applyFont="1"/>
    <xf numFmtId="0" fontId="9" fillId="15" borderId="1" xfId="5" applyFont="1" applyFill="1" applyBorder="1"/>
    <xf numFmtId="3" fontId="9" fillId="15" borderId="1" xfId="5" applyNumberFormat="1" applyFont="1" applyFill="1" applyBorder="1"/>
    <xf numFmtId="0" fontId="6" fillId="7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</cellXfs>
  <cellStyles count="9">
    <cellStyle name="Normal" xfId="0" builtinId="0"/>
    <cellStyle name="ปกติ 2" xfId="3"/>
    <cellStyle name="ปกติ 2 2" xfId="6"/>
    <cellStyle name="ปกติ 2 2 2" xfId="8"/>
    <cellStyle name="ปกติ 3" xfId="4"/>
    <cellStyle name="ปกติ 4" xfId="5"/>
    <cellStyle name="ปกติ 4 2" xfId="7"/>
    <cellStyle name="ลักษณะ 1" xfId="1"/>
    <cellStyle name="ลักษณะ 2" xfId="2"/>
  </cellStyles>
  <dxfs count="0"/>
  <tableStyles count="0" defaultTableStyle="TableStyleMedium9" defaultPivotStyle="PivotStyleLight16"/>
  <colors>
    <mruColors>
      <color rgb="FF66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[DRGindex56.xlsx]pivotกราฟ!PivotTable2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</c:pivotFmt>
      <c:pivotFmt>
        <c:idx val="3"/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pivotกราฟ!$B$1:$B$2</c:f>
              <c:strCache>
                <c:ptCount val="1"/>
                <c:pt idx="0">
                  <c:v>ต.ค.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pivotกราฟ!$A$3:$A$5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pivotกราฟ!$B$3:$B$5</c:f>
              <c:numCache>
                <c:formatCode>General</c:formatCode>
                <c:ptCount val="2"/>
                <c:pt idx="0">
                  <c:v>4.97</c:v>
                </c:pt>
                <c:pt idx="1">
                  <c:v>2.84</c:v>
                </c:pt>
              </c:numCache>
            </c:numRef>
          </c:val>
        </c:ser>
        <c:ser>
          <c:idx val="1"/>
          <c:order val="1"/>
          <c:tx>
            <c:strRef>
              <c:f>pivotกราฟ!$C$1:$C$2</c:f>
              <c:strCache>
                <c:ptCount val="1"/>
                <c:pt idx="0">
                  <c:v>พ.ย.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pivotกราฟ!$A$3:$A$5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pivotกราฟ!$C$3:$C$5</c:f>
              <c:numCache>
                <c:formatCode>General</c:formatCode>
                <c:ptCount val="2"/>
                <c:pt idx="0">
                  <c:v>2.41</c:v>
                </c:pt>
                <c:pt idx="1">
                  <c:v>4.13</c:v>
                </c:pt>
              </c:numCache>
            </c:numRef>
          </c:val>
        </c:ser>
        <c:ser>
          <c:idx val="2"/>
          <c:order val="2"/>
          <c:tx>
            <c:strRef>
              <c:f>pivotกราฟ!$D$1:$D$2</c:f>
              <c:strCache>
                <c:ptCount val="1"/>
                <c:pt idx="0">
                  <c:v>ธ.ค.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pivotกราฟ!$A$3:$A$5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pivotกราฟ!$D$3:$D$5</c:f>
              <c:numCache>
                <c:formatCode>General</c:formatCode>
                <c:ptCount val="2"/>
                <c:pt idx="0">
                  <c:v>5.16</c:v>
                </c:pt>
                <c:pt idx="1">
                  <c:v>3.51</c:v>
                </c:pt>
              </c:numCache>
            </c:numRef>
          </c:val>
        </c:ser>
        <c:ser>
          <c:idx val="3"/>
          <c:order val="3"/>
          <c:tx>
            <c:strRef>
              <c:f>pivotกราฟ!$E$1:$E$2</c:f>
              <c:strCache>
                <c:ptCount val="1"/>
                <c:pt idx="0">
                  <c:v>ม.ค.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pivotกราฟ!$A$3:$A$5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pivotกราฟ!$E$3:$E$5</c:f>
              <c:numCache>
                <c:formatCode>General</c:formatCode>
                <c:ptCount val="2"/>
                <c:pt idx="0">
                  <c:v>6.59</c:v>
                </c:pt>
                <c:pt idx="1">
                  <c:v>4.96</c:v>
                </c:pt>
              </c:numCache>
            </c:numRef>
          </c:val>
        </c:ser>
        <c:ser>
          <c:idx val="4"/>
          <c:order val="4"/>
          <c:tx>
            <c:strRef>
              <c:f>pivotกราฟ!$F$1:$F$2</c:f>
              <c:strCache>
                <c:ptCount val="1"/>
                <c:pt idx="0">
                  <c:v>ก.พ.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pivotกราฟ!$A$3:$A$5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pivotกราฟ!$F$3:$F$5</c:f>
              <c:numCache>
                <c:formatCode>General</c:formatCode>
                <c:ptCount val="2"/>
                <c:pt idx="0">
                  <c:v>5.66</c:v>
                </c:pt>
                <c:pt idx="1">
                  <c:v>3.72</c:v>
                </c:pt>
              </c:numCache>
            </c:numRef>
          </c:val>
        </c:ser>
        <c:ser>
          <c:idx val="5"/>
          <c:order val="5"/>
          <c:tx>
            <c:strRef>
              <c:f>pivotกราฟ!$G$1:$G$2</c:f>
              <c:strCache>
                <c:ptCount val="1"/>
                <c:pt idx="0">
                  <c:v>มี.ค.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pivotกราฟ!$A$3:$A$5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pivotกราฟ!$G$3:$G$5</c:f>
              <c:numCache>
                <c:formatCode>General</c:formatCode>
                <c:ptCount val="2"/>
                <c:pt idx="0">
                  <c:v>4.21</c:v>
                </c:pt>
                <c:pt idx="1">
                  <c:v>4.0599999999999996</c:v>
                </c:pt>
              </c:numCache>
            </c:numRef>
          </c:val>
        </c:ser>
        <c:ser>
          <c:idx val="6"/>
          <c:order val="6"/>
          <c:tx>
            <c:strRef>
              <c:f>pivotกราฟ!$H$1:$H$2</c:f>
              <c:strCache>
                <c:ptCount val="1"/>
                <c:pt idx="0">
                  <c:v>เม.ย.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pivotกราฟ!$A$3:$A$5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pivotกราฟ!$H$3:$H$5</c:f>
              <c:numCache>
                <c:formatCode>General</c:formatCode>
                <c:ptCount val="2"/>
                <c:pt idx="0">
                  <c:v>5.74</c:v>
                </c:pt>
                <c:pt idx="1">
                  <c:v>6.06</c:v>
                </c:pt>
              </c:numCache>
            </c:numRef>
          </c:val>
        </c:ser>
        <c:ser>
          <c:idx val="7"/>
          <c:order val="7"/>
          <c:tx>
            <c:strRef>
              <c:f>pivotกราฟ!$I$1:$I$2</c:f>
              <c:strCache>
                <c:ptCount val="1"/>
                <c:pt idx="0">
                  <c:v>พ.ค.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pivotกราฟ!$A$3:$A$5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pivotกราฟ!$I$3:$I$5</c:f>
              <c:numCache>
                <c:formatCode>General</c:formatCode>
                <c:ptCount val="2"/>
                <c:pt idx="0">
                  <c:v>6.19</c:v>
                </c:pt>
                <c:pt idx="1">
                  <c:v>3.34</c:v>
                </c:pt>
              </c:numCache>
            </c:numRef>
          </c:val>
        </c:ser>
        <c:ser>
          <c:idx val="8"/>
          <c:order val="8"/>
          <c:tx>
            <c:strRef>
              <c:f>pivotกราฟ!$J$1:$J$2</c:f>
              <c:strCache>
                <c:ptCount val="1"/>
                <c:pt idx="0">
                  <c:v>มิ.ย.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pivotกราฟ!$A$3:$A$5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pivotกราฟ!$J$3:$J$5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0882816"/>
        <c:axId val="50900992"/>
        <c:axId val="0"/>
      </c:bar3DChart>
      <c:catAx>
        <c:axId val="50882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50900992"/>
        <c:crosses val="autoZero"/>
        <c:auto val="1"/>
        <c:lblAlgn val="ctr"/>
        <c:lblOffset val="100"/>
        <c:noMultiLvlLbl val="0"/>
      </c:catAx>
      <c:valAx>
        <c:axId val="50900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08828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[DRGindex56.xlsx]pivotกราฟ!PivotTable3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pivotกราฟ!$B$39:$B$40</c:f>
              <c:strCache>
                <c:ptCount val="1"/>
                <c:pt idx="0">
                  <c:v>ต.ค.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pivotกราฟ!$A$41:$A$43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pivotกราฟ!$B$41:$B$43</c:f>
              <c:numCache>
                <c:formatCode>General</c:formatCode>
                <c:ptCount val="2"/>
                <c:pt idx="0">
                  <c:v>13759.05</c:v>
                </c:pt>
                <c:pt idx="1">
                  <c:v>9831.4599999999991</c:v>
                </c:pt>
              </c:numCache>
            </c:numRef>
          </c:val>
        </c:ser>
        <c:ser>
          <c:idx val="1"/>
          <c:order val="1"/>
          <c:tx>
            <c:strRef>
              <c:f>pivotกราฟ!$C$39:$C$40</c:f>
              <c:strCache>
                <c:ptCount val="1"/>
                <c:pt idx="0">
                  <c:v>พ.ย.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pivotกราฟ!$A$41:$A$43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pivotกราฟ!$C$41:$C$43</c:f>
              <c:numCache>
                <c:formatCode>General</c:formatCode>
                <c:ptCount val="2"/>
                <c:pt idx="0">
                  <c:v>6726.09</c:v>
                </c:pt>
                <c:pt idx="1">
                  <c:v>9309.5</c:v>
                </c:pt>
              </c:numCache>
            </c:numRef>
          </c:val>
        </c:ser>
        <c:ser>
          <c:idx val="2"/>
          <c:order val="2"/>
          <c:tx>
            <c:strRef>
              <c:f>pivotกราฟ!$D$39:$D$40</c:f>
              <c:strCache>
                <c:ptCount val="1"/>
                <c:pt idx="0">
                  <c:v>ธ.ค.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pivotกราฟ!$A$41:$A$43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pivotกราฟ!$D$41:$D$43</c:f>
              <c:numCache>
                <c:formatCode>General</c:formatCode>
                <c:ptCount val="2"/>
                <c:pt idx="0">
                  <c:v>9084.86</c:v>
                </c:pt>
                <c:pt idx="1">
                  <c:v>10681.27</c:v>
                </c:pt>
              </c:numCache>
            </c:numRef>
          </c:val>
        </c:ser>
        <c:ser>
          <c:idx val="3"/>
          <c:order val="3"/>
          <c:tx>
            <c:strRef>
              <c:f>pivotกราฟ!$E$39:$E$40</c:f>
              <c:strCache>
                <c:ptCount val="1"/>
                <c:pt idx="0">
                  <c:v>ม.ค.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pivotกราฟ!$A$41:$A$43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pivotกราฟ!$E$41:$E$43</c:f>
              <c:numCache>
                <c:formatCode>General</c:formatCode>
                <c:ptCount val="2"/>
                <c:pt idx="0">
                  <c:v>11315.89</c:v>
                </c:pt>
                <c:pt idx="1">
                  <c:v>9919.5499999999993</c:v>
                </c:pt>
              </c:numCache>
            </c:numRef>
          </c:val>
        </c:ser>
        <c:ser>
          <c:idx val="4"/>
          <c:order val="4"/>
          <c:tx>
            <c:strRef>
              <c:f>pivotกราฟ!$F$39:$F$40</c:f>
              <c:strCache>
                <c:ptCount val="1"/>
                <c:pt idx="0">
                  <c:v>ก.พ.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pivotกราฟ!$A$41:$A$43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pivotกราฟ!$F$41:$F$43</c:f>
              <c:numCache>
                <c:formatCode>General</c:formatCode>
                <c:ptCount val="2"/>
                <c:pt idx="0">
                  <c:v>12192.42</c:v>
                </c:pt>
                <c:pt idx="1">
                  <c:v>9802.89</c:v>
                </c:pt>
              </c:numCache>
            </c:numRef>
          </c:val>
        </c:ser>
        <c:ser>
          <c:idx val="5"/>
          <c:order val="5"/>
          <c:tx>
            <c:strRef>
              <c:f>pivotกราฟ!$G$39:$G$40</c:f>
              <c:strCache>
                <c:ptCount val="1"/>
                <c:pt idx="0">
                  <c:v>มี.ค.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pivotกราฟ!$A$41:$A$43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pivotกราฟ!$G$41:$G$43</c:f>
              <c:numCache>
                <c:formatCode>General</c:formatCode>
                <c:ptCount val="2"/>
                <c:pt idx="0">
                  <c:v>12234.76</c:v>
                </c:pt>
                <c:pt idx="1">
                  <c:v>10369.200000000001</c:v>
                </c:pt>
              </c:numCache>
            </c:numRef>
          </c:val>
        </c:ser>
        <c:ser>
          <c:idx val="6"/>
          <c:order val="6"/>
          <c:tx>
            <c:strRef>
              <c:f>pivotกราฟ!$H$39:$H$40</c:f>
              <c:strCache>
                <c:ptCount val="1"/>
                <c:pt idx="0">
                  <c:v>เม.ย.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pivotกราฟ!$A$41:$A$43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pivotกราฟ!$H$41:$H$43</c:f>
              <c:numCache>
                <c:formatCode>General</c:formatCode>
                <c:ptCount val="2"/>
                <c:pt idx="0">
                  <c:v>11946.22</c:v>
                </c:pt>
                <c:pt idx="1">
                  <c:v>9921.36</c:v>
                </c:pt>
              </c:numCache>
            </c:numRef>
          </c:val>
        </c:ser>
        <c:ser>
          <c:idx val="7"/>
          <c:order val="7"/>
          <c:tx>
            <c:strRef>
              <c:f>pivotกราฟ!$I$39:$I$40</c:f>
              <c:strCache>
                <c:ptCount val="1"/>
                <c:pt idx="0">
                  <c:v>พ.ค.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pivotกราฟ!$A$41:$A$43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pivotกราฟ!$I$41:$I$43</c:f>
              <c:numCache>
                <c:formatCode>General</c:formatCode>
                <c:ptCount val="2"/>
                <c:pt idx="0">
                  <c:v>13160.59</c:v>
                </c:pt>
                <c:pt idx="1">
                  <c:v>11480.71</c:v>
                </c:pt>
              </c:numCache>
            </c:numRef>
          </c:val>
        </c:ser>
        <c:ser>
          <c:idx val="8"/>
          <c:order val="8"/>
          <c:tx>
            <c:strRef>
              <c:f>pivotกราฟ!$J$39:$J$40</c:f>
              <c:strCache>
                <c:ptCount val="1"/>
                <c:pt idx="0">
                  <c:v>มิ.ย.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pivotกราฟ!$A$41:$A$43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pivotกราฟ!$J$41:$J$43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91362816"/>
        <c:axId val="91364352"/>
        <c:axId val="0"/>
      </c:bar3DChart>
      <c:catAx>
        <c:axId val="91362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91364352"/>
        <c:crosses val="autoZero"/>
        <c:auto val="1"/>
        <c:lblAlgn val="ctr"/>
        <c:lblOffset val="100"/>
        <c:noMultiLvlLbl val="0"/>
      </c:catAx>
      <c:valAx>
        <c:axId val="91364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13628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[DRGindex56.xlsx]pivotกราฟ!PivotTable4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pivotกราฟ!$B$76:$B$77</c:f>
              <c:strCache>
                <c:ptCount val="1"/>
                <c:pt idx="0">
                  <c:v>ต.ค.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pivotกราฟ!$A$78:$A$80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pivotกราฟ!$B$78:$B$80</c:f>
              <c:numCache>
                <c:formatCode>General</c:formatCode>
                <c:ptCount val="2"/>
                <c:pt idx="0">
                  <c:v>1.8502000000000001</c:v>
                </c:pt>
                <c:pt idx="1">
                  <c:v>1.2397</c:v>
                </c:pt>
              </c:numCache>
            </c:numRef>
          </c:val>
        </c:ser>
        <c:ser>
          <c:idx val="1"/>
          <c:order val="1"/>
          <c:tx>
            <c:strRef>
              <c:f>pivotกราฟ!$C$76:$C$77</c:f>
              <c:strCache>
                <c:ptCount val="1"/>
                <c:pt idx="0">
                  <c:v>พ.ย.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pivotกราฟ!$A$78:$A$80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pivotกราฟ!$C$78:$C$80</c:f>
              <c:numCache>
                <c:formatCode>General</c:formatCode>
                <c:ptCount val="2"/>
                <c:pt idx="0">
                  <c:v>0.85670000000000002</c:v>
                </c:pt>
                <c:pt idx="1">
                  <c:v>1.258</c:v>
                </c:pt>
              </c:numCache>
            </c:numRef>
          </c:val>
        </c:ser>
        <c:ser>
          <c:idx val="2"/>
          <c:order val="2"/>
          <c:tx>
            <c:strRef>
              <c:f>pivotกราฟ!$D$76:$D$77</c:f>
              <c:strCache>
                <c:ptCount val="1"/>
                <c:pt idx="0">
                  <c:v>ธ.ค.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pivotกราฟ!$A$78:$A$80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pivotกราฟ!$D$78:$D$80</c:f>
              <c:numCache>
                <c:formatCode>General</c:formatCode>
                <c:ptCount val="2"/>
                <c:pt idx="0">
                  <c:v>1.1716</c:v>
                </c:pt>
                <c:pt idx="1">
                  <c:v>1.2828999999999999</c:v>
                </c:pt>
              </c:numCache>
            </c:numRef>
          </c:val>
        </c:ser>
        <c:ser>
          <c:idx val="3"/>
          <c:order val="3"/>
          <c:tx>
            <c:strRef>
              <c:f>pivotกราฟ!$E$76:$E$77</c:f>
              <c:strCache>
                <c:ptCount val="1"/>
                <c:pt idx="0">
                  <c:v>ม.ค.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pivotกราฟ!$A$78:$A$80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pivotกราฟ!$E$78:$E$80</c:f>
              <c:numCache>
                <c:formatCode>General</c:formatCode>
                <c:ptCount val="2"/>
                <c:pt idx="0">
                  <c:v>1.2818000000000001</c:v>
                </c:pt>
                <c:pt idx="1">
                  <c:v>1.5133000000000001</c:v>
                </c:pt>
              </c:numCache>
            </c:numRef>
          </c:val>
        </c:ser>
        <c:ser>
          <c:idx val="4"/>
          <c:order val="4"/>
          <c:tx>
            <c:strRef>
              <c:f>pivotกราฟ!$F$76:$F$77</c:f>
              <c:strCache>
                <c:ptCount val="1"/>
                <c:pt idx="0">
                  <c:v>ก.พ.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pivotกราฟ!$A$78:$A$80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pivotกราฟ!$F$78:$F$80</c:f>
              <c:numCache>
                <c:formatCode>General</c:formatCode>
                <c:ptCount val="2"/>
                <c:pt idx="0">
                  <c:v>1.4642999999999999</c:v>
                </c:pt>
                <c:pt idx="1">
                  <c:v>1.3371</c:v>
                </c:pt>
              </c:numCache>
            </c:numRef>
          </c:val>
        </c:ser>
        <c:ser>
          <c:idx val="5"/>
          <c:order val="5"/>
          <c:tx>
            <c:strRef>
              <c:f>pivotกราฟ!$G$76:$G$77</c:f>
              <c:strCache>
                <c:ptCount val="1"/>
                <c:pt idx="0">
                  <c:v>มี.ค.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pivotกราฟ!$A$78:$A$80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pivotกราฟ!$G$78:$G$80</c:f>
              <c:numCache>
                <c:formatCode>General</c:formatCode>
                <c:ptCount val="2"/>
                <c:pt idx="0">
                  <c:v>1.3379000000000001</c:v>
                </c:pt>
                <c:pt idx="1">
                  <c:v>1.3975</c:v>
                </c:pt>
              </c:numCache>
            </c:numRef>
          </c:val>
        </c:ser>
        <c:ser>
          <c:idx val="6"/>
          <c:order val="6"/>
          <c:tx>
            <c:strRef>
              <c:f>pivotกราฟ!$H$76:$H$77</c:f>
              <c:strCache>
                <c:ptCount val="1"/>
                <c:pt idx="0">
                  <c:v>เม.ย.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pivotกราฟ!$A$78:$A$80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pivotกราฟ!$H$78:$H$80</c:f>
              <c:numCache>
                <c:formatCode>General</c:formatCode>
                <c:ptCount val="2"/>
                <c:pt idx="0">
                  <c:v>1.4204000000000001</c:v>
                </c:pt>
                <c:pt idx="1">
                  <c:v>1.5237000000000001</c:v>
                </c:pt>
              </c:numCache>
            </c:numRef>
          </c:val>
        </c:ser>
        <c:ser>
          <c:idx val="7"/>
          <c:order val="7"/>
          <c:tx>
            <c:strRef>
              <c:f>pivotกราฟ!$I$76:$I$77</c:f>
              <c:strCache>
                <c:ptCount val="1"/>
                <c:pt idx="0">
                  <c:v>พ.ค.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pivotกราฟ!$A$78:$A$80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pivotกราฟ!$I$78:$I$80</c:f>
              <c:numCache>
                <c:formatCode>General</c:formatCode>
                <c:ptCount val="2"/>
                <c:pt idx="0">
                  <c:v>1.3022</c:v>
                </c:pt>
                <c:pt idx="1">
                  <c:v>1.1660999999999999</c:v>
                </c:pt>
              </c:numCache>
            </c:numRef>
          </c:val>
        </c:ser>
        <c:ser>
          <c:idx val="8"/>
          <c:order val="8"/>
          <c:tx>
            <c:strRef>
              <c:f>pivotกราฟ!$J$76:$J$77</c:f>
              <c:strCache>
                <c:ptCount val="1"/>
                <c:pt idx="0">
                  <c:v>มิ.ย.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pivotกราฟ!$A$78:$A$80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pivotกราฟ!$J$78:$J$80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91525888"/>
        <c:axId val="91527424"/>
        <c:axId val="0"/>
      </c:bar3DChart>
      <c:catAx>
        <c:axId val="91525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1527424"/>
        <c:crosses val="autoZero"/>
        <c:auto val="1"/>
        <c:lblAlgn val="ctr"/>
        <c:lblOffset val="100"/>
        <c:noMultiLvlLbl val="0"/>
      </c:catAx>
      <c:valAx>
        <c:axId val="91527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15258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[DRGindex56.xlsx]pivotกราฟ!PivotTable5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pivotกราฟ!$B$113:$B$114</c:f>
              <c:strCache>
                <c:ptCount val="1"/>
                <c:pt idx="0">
                  <c:v>ต.ค.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pivotกราฟ!$A$115:$A$117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pivotกราฟ!$B$115:$B$117</c:f>
              <c:numCache>
                <c:formatCode>General</c:formatCode>
                <c:ptCount val="2"/>
                <c:pt idx="0">
                  <c:v>50.9</c:v>
                </c:pt>
                <c:pt idx="1">
                  <c:v>86.31</c:v>
                </c:pt>
              </c:numCache>
            </c:numRef>
          </c:val>
        </c:ser>
        <c:ser>
          <c:idx val="1"/>
          <c:order val="1"/>
          <c:tx>
            <c:strRef>
              <c:f>pivotกราฟ!$C$113:$C$114</c:f>
              <c:strCache>
                <c:ptCount val="1"/>
                <c:pt idx="0">
                  <c:v>พ.ย.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pivotกราฟ!$A$115:$A$117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pivotกราฟ!$C$115:$C$117</c:f>
              <c:numCache>
                <c:formatCode>General</c:formatCode>
                <c:ptCount val="2"/>
                <c:pt idx="0">
                  <c:v>9.25</c:v>
                </c:pt>
                <c:pt idx="1">
                  <c:v>87.15</c:v>
                </c:pt>
              </c:numCache>
            </c:numRef>
          </c:val>
        </c:ser>
        <c:ser>
          <c:idx val="2"/>
          <c:order val="2"/>
          <c:tx>
            <c:strRef>
              <c:f>pivotกราฟ!$D$113:$D$114</c:f>
              <c:strCache>
                <c:ptCount val="1"/>
                <c:pt idx="0">
                  <c:v>ธ.ค.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pivotกราฟ!$A$115:$A$117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pivotกราฟ!$D$115:$D$117</c:f>
              <c:numCache>
                <c:formatCode>General</c:formatCode>
                <c:ptCount val="2"/>
                <c:pt idx="0">
                  <c:v>43.13</c:v>
                </c:pt>
                <c:pt idx="1">
                  <c:v>100.84</c:v>
                </c:pt>
              </c:numCache>
            </c:numRef>
          </c:val>
        </c:ser>
        <c:ser>
          <c:idx val="3"/>
          <c:order val="3"/>
          <c:tx>
            <c:strRef>
              <c:f>pivotกราฟ!$E$113:$E$114</c:f>
              <c:strCache>
                <c:ptCount val="1"/>
                <c:pt idx="0">
                  <c:v>ม.ค.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pivotกราฟ!$A$115:$A$117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pivotกราฟ!$E$115:$E$117</c:f>
              <c:numCache>
                <c:formatCode>General</c:formatCode>
                <c:ptCount val="2"/>
                <c:pt idx="0">
                  <c:v>59.24</c:v>
                </c:pt>
                <c:pt idx="1">
                  <c:v>102.56</c:v>
                </c:pt>
              </c:numCache>
            </c:numRef>
          </c:val>
        </c:ser>
        <c:ser>
          <c:idx val="4"/>
          <c:order val="4"/>
          <c:tx>
            <c:strRef>
              <c:f>pivotกราฟ!$F$113:$F$114</c:f>
              <c:strCache>
                <c:ptCount val="1"/>
                <c:pt idx="0">
                  <c:v>ก.พ.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pivotกราฟ!$A$115:$A$117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pivotกราฟ!$F$115:$F$117</c:f>
              <c:numCache>
                <c:formatCode>General</c:formatCode>
                <c:ptCount val="2"/>
                <c:pt idx="0">
                  <c:v>69.7</c:v>
                </c:pt>
                <c:pt idx="1">
                  <c:v>83.16</c:v>
                </c:pt>
              </c:numCache>
            </c:numRef>
          </c:val>
        </c:ser>
        <c:ser>
          <c:idx val="5"/>
          <c:order val="5"/>
          <c:tx>
            <c:strRef>
              <c:f>pivotกราฟ!$G$113:$G$114</c:f>
              <c:strCache>
                <c:ptCount val="1"/>
                <c:pt idx="0">
                  <c:v>มี.ค.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pivotกราฟ!$A$115:$A$117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pivotกราฟ!$G$115:$G$117</c:f>
              <c:numCache>
                <c:formatCode>General</c:formatCode>
                <c:ptCount val="2"/>
                <c:pt idx="0">
                  <c:v>79.52</c:v>
                </c:pt>
                <c:pt idx="1">
                  <c:v>86.24</c:v>
                </c:pt>
              </c:numCache>
            </c:numRef>
          </c:val>
        </c:ser>
        <c:ser>
          <c:idx val="6"/>
          <c:order val="6"/>
          <c:tx>
            <c:strRef>
              <c:f>pivotกราฟ!$H$113:$H$114</c:f>
              <c:strCache>
                <c:ptCount val="1"/>
                <c:pt idx="0">
                  <c:v>เม.ย.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pivotกราฟ!$A$115:$A$117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pivotกราฟ!$H$115:$H$117</c:f>
              <c:numCache>
                <c:formatCode>General</c:formatCode>
                <c:ptCount val="2"/>
                <c:pt idx="0">
                  <c:v>80.709999999999994</c:v>
                </c:pt>
                <c:pt idx="1">
                  <c:v>79.22</c:v>
                </c:pt>
              </c:numCache>
            </c:numRef>
          </c:val>
        </c:ser>
        <c:ser>
          <c:idx val="7"/>
          <c:order val="7"/>
          <c:tx>
            <c:strRef>
              <c:f>pivotกราฟ!$I$113:$I$114</c:f>
              <c:strCache>
                <c:ptCount val="1"/>
                <c:pt idx="0">
                  <c:v>พ.ค.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pivotกราฟ!$A$115:$A$117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pivotกราฟ!$I$115:$I$117</c:f>
              <c:numCache>
                <c:formatCode>General</c:formatCode>
                <c:ptCount val="2"/>
                <c:pt idx="0">
                  <c:v>86.69</c:v>
                </c:pt>
                <c:pt idx="1">
                  <c:v>85.56</c:v>
                </c:pt>
              </c:numCache>
            </c:numRef>
          </c:val>
        </c:ser>
        <c:ser>
          <c:idx val="8"/>
          <c:order val="8"/>
          <c:tx>
            <c:strRef>
              <c:f>pivotกราฟ!$J$113:$J$114</c:f>
              <c:strCache>
                <c:ptCount val="1"/>
                <c:pt idx="0">
                  <c:v>มิ.ย.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pivotกราฟ!$A$115:$A$117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pivotกราฟ!$J$115:$J$117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91581056"/>
        <c:axId val="91595136"/>
        <c:axId val="0"/>
      </c:bar3DChart>
      <c:catAx>
        <c:axId val="91581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1595136"/>
        <c:crosses val="autoZero"/>
        <c:auto val="1"/>
        <c:lblAlgn val="ctr"/>
        <c:lblOffset val="100"/>
        <c:noMultiLvlLbl val="0"/>
      </c:catAx>
      <c:valAx>
        <c:axId val="91595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15810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[DRGindex56.xlsx]pivotกราฟ!PivotTable7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th-TH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pivotกราฟ!$B$151:$B$152</c:f>
              <c:strCache>
                <c:ptCount val="1"/>
                <c:pt idx="0">
                  <c:v>ต.ค.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pivotกราฟ!$A$153:$A$155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pivotกราฟ!$B$153:$B$155</c:f>
              <c:numCache>
                <c:formatCode>General</c:formatCode>
                <c:ptCount val="2"/>
                <c:pt idx="0">
                  <c:v>1.85</c:v>
                </c:pt>
                <c:pt idx="1">
                  <c:v>5.39</c:v>
                </c:pt>
              </c:numCache>
            </c:numRef>
          </c:val>
        </c:ser>
        <c:ser>
          <c:idx val="1"/>
          <c:order val="1"/>
          <c:tx>
            <c:strRef>
              <c:f>pivotกราฟ!$C$151:$C$152</c:f>
              <c:strCache>
                <c:ptCount val="1"/>
                <c:pt idx="0">
                  <c:v>พ.ย.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pivotกราฟ!$A$153:$A$155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pivotกราฟ!$C$153:$C$155</c:f>
              <c:numCache>
                <c:formatCode>General</c:formatCode>
                <c:ptCount val="2"/>
                <c:pt idx="0">
                  <c:v>0.87</c:v>
                </c:pt>
                <c:pt idx="1">
                  <c:v>4.76</c:v>
                </c:pt>
              </c:numCache>
            </c:numRef>
          </c:val>
        </c:ser>
        <c:ser>
          <c:idx val="2"/>
          <c:order val="2"/>
          <c:tx>
            <c:strRef>
              <c:f>pivotกราฟ!$D$151:$D$152</c:f>
              <c:strCache>
                <c:ptCount val="1"/>
                <c:pt idx="0">
                  <c:v>ธ.ค.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pivotกราฟ!$A$153:$A$155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pivotกราฟ!$D$153:$D$155</c:f>
              <c:numCache>
                <c:formatCode>General</c:formatCode>
                <c:ptCount val="2"/>
                <c:pt idx="0">
                  <c:v>3.54</c:v>
                </c:pt>
                <c:pt idx="1">
                  <c:v>5.59</c:v>
                </c:pt>
              </c:numCache>
            </c:numRef>
          </c:val>
        </c:ser>
        <c:ser>
          <c:idx val="3"/>
          <c:order val="3"/>
          <c:tx>
            <c:strRef>
              <c:f>pivotกราฟ!$E$151:$E$152</c:f>
              <c:strCache>
                <c:ptCount val="1"/>
                <c:pt idx="0">
                  <c:v>ม.ค.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pivotกราฟ!$A$153:$A$155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pivotกราฟ!$E$153:$E$155</c:f>
              <c:numCache>
                <c:formatCode>General</c:formatCode>
                <c:ptCount val="2"/>
                <c:pt idx="0">
                  <c:v>4.07</c:v>
                </c:pt>
                <c:pt idx="1">
                  <c:v>5.0199999999999996</c:v>
                </c:pt>
              </c:numCache>
            </c:numRef>
          </c:val>
        </c:ser>
        <c:ser>
          <c:idx val="4"/>
          <c:order val="4"/>
          <c:tx>
            <c:strRef>
              <c:f>pivotกราฟ!$F$151:$F$152</c:f>
              <c:strCache>
                <c:ptCount val="1"/>
                <c:pt idx="0">
                  <c:v>ก.พ.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pivotกราฟ!$A$153:$A$155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pivotกราฟ!$F$153:$F$155</c:f>
              <c:numCache>
                <c:formatCode>General</c:formatCode>
                <c:ptCount val="2"/>
                <c:pt idx="0">
                  <c:v>3.99</c:v>
                </c:pt>
                <c:pt idx="1">
                  <c:v>4.93</c:v>
                </c:pt>
              </c:numCache>
            </c:numRef>
          </c:val>
        </c:ser>
        <c:ser>
          <c:idx val="5"/>
          <c:order val="5"/>
          <c:tx>
            <c:strRef>
              <c:f>pivotกราฟ!$G$151:$G$152</c:f>
              <c:strCache>
                <c:ptCount val="1"/>
                <c:pt idx="0">
                  <c:v>มี.ค.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pivotกราฟ!$A$153:$A$155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pivotกราฟ!$G$153:$G$155</c:f>
              <c:numCache>
                <c:formatCode>General</c:formatCode>
                <c:ptCount val="2"/>
                <c:pt idx="0">
                  <c:v>4.72</c:v>
                </c:pt>
                <c:pt idx="1">
                  <c:v>5.33</c:v>
                </c:pt>
              </c:numCache>
            </c:numRef>
          </c:val>
        </c:ser>
        <c:ser>
          <c:idx val="6"/>
          <c:order val="6"/>
          <c:tx>
            <c:strRef>
              <c:f>pivotกราฟ!$H$151:$H$152</c:f>
              <c:strCache>
                <c:ptCount val="1"/>
                <c:pt idx="0">
                  <c:v>เม.ย.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pivotกราฟ!$A$153:$A$155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pivotกราฟ!$H$153:$H$155</c:f>
              <c:numCache>
                <c:formatCode>General</c:formatCode>
                <c:ptCount val="2"/>
                <c:pt idx="0">
                  <c:v>4.4400000000000004</c:v>
                </c:pt>
                <c:pt idx="1">
                  <c:v>4.54</c:v>
                </c:pt>
              </c:numCache>
            </c:numRef>
          </c:val>
        </c:ser>
        <c:ser>
          <c:idx val="7"/>
          <c:order val="7"/>
          <c:tx>
            <c:strRef>
              <c:f>pivotกราฟ!$I$151:$I$152</c:f>
              <c:strCache>
                <c:ptCount val="1"/>
                <c:pt idx="0">
                  <c:v>พ.ค.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pivotกราฟ!$A$153:$A$155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pivotกราฟ!$I$153:$I$155</c:f>
              <c:numCache>
                <c:formatCode>General</c:formatCode>
                <c:ptCount val="2"/>
                <c:pt idx="0">
                  <c:v>4.8899999999999997</c:v>
                </c:pt>
                <c:pt idx="1">
                  <c:v>5.08</c:v>
                </c:pt>
              </c:numCache>
            </c:numRef>
          </c:val>
        </c:ser>
        <c:ser>
          <c:idx val="8"/>
          <c:order val="8"/>
          <c:tx>
            <c:strRef>
              <c:f>pivotกราฟ!$J$151:$J$152</c:f>
              <c:strCache>
                <c:ptCount val="1"/>
                <c:pt idx="0">
                  <c:v>มิ.ย.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pivotกราฟ!$A$153:$A$155</c:f>
              <c:strCache>
                <c:ptCount val="2"/>
                <c:pt idx="0">
                  <c:v>พระนครศรีอยุธยา,รพศ. (522)</c:v>
                </c:pt>
                <c:pt idx="1">
                  <c:v>เสนา,รพท.(180)</c:v>
                </c:pt>
              </c:strCache>
            </c:strRef>
          </c:cat>
          <c:val>
            <c:numRef>
              <c:f>pivotกราฟ!$J$153:$J$155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91671936"/>
        <c:axId val="91686016"/>
        <c:axId val="0"/>
      </c:bar3DChart>
      <c:catAx>
        <c:axId val="91671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91686016"/>
        <c:crosses val="autoZero"/>
        <c:auto val="1"/>
        <c:lblAlgn val="ctr"/>
        <c:lblOffset val="100"/>
        <c:noMultiLvlLbl val="0"/>
      </c:catAx>
      <c:valAx>
        <c:axId val="91686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16719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'CMI2'!$B$1</c:f>
              <c:strCache>
                <c:ptCount val="1"/>
                <c:pt idx="0">
                  <c:v>CMI</c:v>
                </c:pt>
              </c:strCache>
            </c:strRef>
          </c:tx>
          <c:cat>
            <c:strRef>
              <c:f>'CMI2'!$A$2:$A$17</c:f>
              <c:strCache>
                <c:ptCount val="16"/>
                <c:pt idx="0">
                  <c:v>พระนครศรีอยุธยา,รพศ. (522)</c:v>
                </c:pt>
                <c:pt idx="1">
                  <c:v>เสนา,รพท.(180)</c:v>
                </c:pt>
                <c:pt idx="2">
                  <c:v>ท่าเรือ,รพช.(30)</c:v>
                </c:pt>
                <c:pt idx="3">
                  <c:v>สมเด็จพระสังฆราช(นครหลวง),รพช.(30)</c:v>
                </c:pt>
                <c:pt idx="4">
                  <c:v>บางไทร,รพช.(30)</c:v>
                </c:pt>
                <c:pt idx="5">
                  <c:v>บางบาล,รพช.(30)</c:v>
                </c:pt>
                <c:pt idx="6">
                  <c:v>บางปะอิน,รพช.(60)</c:v>
                </c:pt>
                <c:pt idx="7">
                  <c:v>บางปะหัน,รพช.(30)</c:v>
                </c:pt>
                <c:pt idx="8">
                  <c:v>ผักไห่,รพช.(30)</c:v>
                </c:pt>
                <c:pt idx="9">
                  <c:v>ภาชี,รพช.(30)</c:v>
                </c:pt>
                <c:pt idx="10">
                  <c:v>ลาดบัวหลวง,รพช.(30)</c:v>
                </c:pt>
                <c:pt idx="11">
                  <c:v>วังน้อย,รพช.(30)</c:v>
                </c:pt>
                <c:pt idx="12">
                  <c:v>บางซ้าย,รพช.(10)</c:v>
                </c:pt>
                <c:pt idx="13">
                  <c:v>อุทัย,รพช.(30)</c:v>
                </c:pt>
                <c:pt idx="14">
                  <c:v>มหาราช,รพช.(10)</c:v>
                </c:pt>
                <c:pt idx="15">
                  <c:v>บ้านแพรก,รพช.(10)</c:v>
                </c:pt>
              </c:strCache>
            </c:strRef>
          </c:cat>
          <c:val>
            <c:numRef>
              <c:f>'CMI2'!$B$2:$B$17</c:f>
              <c:numCache>
                <c:formatCode>0.00</c:formatCode>
                <c:ptCount val="16"/>
                <c:pt idx="0">
                  <c:v>1.4510123790417748</c:v>
                </c:pt>
                <c:pt idx="1">
                  <c:v>1.1962773734610124</c:v>
                </c:pt>
                <c:pt idx="2">
                  <c:v>0.57495028169014084</c:v>
                </c:pt>
                <c:pt idx="3">
                  <c:v>0.64862302040816322</c:v>
                </c:pt>
                <c:pt idx="4">
                  <c:v>0.661579576008273</c:v>
                </c:pt>
                <c:pt idx="5">
                  <c:v>0.5949807302231237</c:v>
                </c:pt>
                <c:pt idx="6">
                  <c:v>0.52992120736086179</c:v>
                </c:pt>
                <c:pt idx="7">
                  <c:v>0.52992120736086179</c:v>
                </c:pt>
                <c:pt idx="8">
                  <c:v>0.61166151785714296</c:v>
                </c:pt>
                <c:pt idx="9">
                  <c:v>0.59045364095169428</c:v>
                </c:pt>
                <c:pt idx="10">
                  <c:v>0.575215945229682</c:v>
                </c:pt>
                <c:pt idx="11">
                  <c:v>0.59176038277511966</c:v>
                </c:pt>
                <c:pt idx="12">
                  <c:v>0.46841052631578939</c:v>
                </c:pt>
                <c:pt idx="13">
                  <c:v>0.56455068233510231</c:v>
                </c:pt>
                <c:pt idx="14">
                  <c:v>0.71804676131322087</c:v>
                </c:pt>
                <c:pt idx="15">
                  <c:v>0.5598565037282518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65024"/>
        <c:axId val="97666560"/>
      </c:lineChart>
      <c:catAx>
        <c:axId val="97665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97666560"/>
        <c:crosses val="autoZero"/>
        <c:auto val="1"/>
        <c:lblAlgn val="ctr"/>
        <c:lblOffset val="100"/>
        <c:noMultiLvlLbl val="0"/>
      </c:catAx>
      <c:valAx>
        <c:axId val="9766656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97665024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19</xdr:row>
      <xdr:rowOff>28575</xdr:rowOff>
    </xdr:from>
    <xdr:to>
      <xdr:col>13</xdr:col>
      <xdr:colOff>561975</xdr:colOff>
      <xdr:row>36</xdr:row>
      <xdr:rowOff>95250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57</xdr:row>
      <xdr:rowOff>47625</xdr:rowOff>
    </xdr:from>
    <xdr:to>
      <xdr:col>13</xdr:col>
      <xdr:colOff>581025</xdr:colOff>
      <xdr:row>74</xdr:row>
      <xdr:rowOff>38100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94</xdr:row>
      <xdr:rowOff>85725</xdr:rowOff>
    </xdr:from>
    <xdr:to>
      <xdr:col>13</xdr:col>
      <xdr:colOff>581025</xdr:colOff>
      <xdr:row>111</xdr:row>
      <xdr:rowOff>76200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47624</xdr:colOff>
      <xdr:row>131</xdr:row>
      <xdr:rowOff>152400</xdr:rowOff>
    </xdr:from>
    <xdr:to>
      <xdr:col>13</xdr:col>
      <xdr:colOff>571499</xdr:colOff>
      <xdr:row>148</xdr:row>
      <xdr:rowOff>142875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66674</xdr:colOff>
      <xdr:row>169</xdr:row>
      <xdr:rowOff>133350</xdr:rowOff>
    </xdr:from>
    <xdr:to>
      <xdr:col>14</xdr:col>
      <xdr:colOff>9525</xdr:colOff>
      <xdr:row>186</xdr:row>
      <xdr:rowOff>0</xdr:rowOff>
    </xdr:to>
    <xdr:graphicFrame macro="">
      <xdr:nvGraphicFramePr>
        <xdr:cNvPr id="7" name="แผนภูมิ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7</xdr:col>
      <xdr:colOff>381000</xdr:colOff>
      <xdr:row>17</xdr:row>
      <xdr:rowOff>47625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220849/DATA/UC_%2055/DRGindex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I (2)"/>
      <sheetName val="ป่วยซ้ำ 28 วัน"/>
      <sheetName val="ต้นทุน"/>
      <sheetName val="ประกิจ"/>
      <sheetName val="ตค"/>
      <sheetName val="พย"/>
      <sheetName val="ธค"/>
      <sheetName val="DRGindex ต.ค-ธ.ค. "/>
      <sheetName val="มค"/>
      <sheetName val="กพ"/>
      <sheetName val="มีค"/>
      <sheetName val="เมย"/>
      <sheetName val="CMI"/>
      <sheetName val="พค"/>
      <sheetName val="มิย"/>
      <sheetName val="กค"/>
      <sheetName val="สค"/>
      <sheetName val="กย"/>
      <sheetName val="CMI RW"/>
      <sheetName val="วิเคราะห์55"/>
      <sheetName val="อัตราตายผู้ป่วยในอย่างหยาบ55"/>
      <sheetName val="pivotกราฟ"/>
      <sheetName val="data"/>
      <sheetName val="Sheet1"/>
      <sheetName val="อัตราการเข้ารับบริการ"/>
    </sheetNames>
    <sheetDataSet>
      <sheetData sheetId="0"/>
      <sheetData sheetId="1"/>
      <sheetData sheetId="2"/>
      <sheetData sheetId="3"/>
      <sheetData sheetId="4">
        <row r="4">
          <cell r="B4">
            <v>1067</v>
          </cell>
          <cell r="C4">
            <v>0</v>
          </cell>
          <cell r="J4">
            <v>1.8569</v>
          </cell>
          <cell r="K4">
            <v>1.8502000000000001</v>
          </cell>
        </row>
        <row r="5">
          <cell r="B5">
            <v>987</v>
          </cell>
          <cell r="C5">
            <v>0</v>
          </cell>
          <cell r="J5">
            <v>1.2886</v>
          </cell>
          <cell r="K5">
            <v>1.2397</v>
          </cell>
        </row>
        <row r="6">
          <cell r="B6">
            <v>250</v>
          </cell>
          <cell r="C6">
            <v>0</v>
          </cell>
          <cell r="J6">
            <v>0.56140000000000001</v>
          </cell>
          <cell r="K6">
            <v>0.50360000000000005</v>
          </cell>
        </row>
        <row r="7">
          <cell r="B7">
            <v>392</v>
          </cell>
          <cell r="C7">
            <v>1</v>
          </cell>
          <cell r="J7">
            <v>0.69140000000000001</v>
          </cell>
          <cell r="K7">
            <v>0.6361</v>
          </cell>
        </row>
        <row r="8">
          <cell r="B8">
            <v>89</v>
          </cell>
          <cell r="C8">
            <v>0</v>
          </cell>
          <cell r="J8">
            <v>0.80210000000000004</v>
          </cell>
          <cell r="K8">
            <v>0.82979999999999998</v>
          </cell>
        </row>
        <row r="9">
          <cell r="B9">
            <v>145</v>
          </cell>
          <cell r="C9">
            <v>0</v>
          </cell>
          <cell r="J9">
            <v>0.4375</v>
          </cell>
          <cell r="K9">
            <v>0.43730000000000002</v>
          </cell>
        </row>
        <row r="10">
          <cell r="B10">
            <v>428</v>
          </cell>
          <cell r="C10">
            <v>1</v>
          </cell>
          <cell r="J10">
            <v>0.4894</v>
          </cell>
          <cell r="K10">
            <v>0.47239999999999999</v>
          </cell>
        </row>
        <row r="11">
          <cell r="B11">
            <v>55</v>
          </cell>
          <cell r="C11">
            <v>0</v>
          </cell>
          <cell r="J11">
            <v>0.73560000000000003</v>
          </cell>
          <cell r="K11">
            <v>0.72409999999999997</v>
          </cell>
        </row>
        <row r="12">
          <cell r="B12">
            <v>297</v>
          </cell>
          <cell r="C12">
            <v>0</v>
          </cell>
          <cell r="J12">
            <v>0.57379999999999998</v>
          </cell>
          <cell r="K12">
            <v>0.52639999999999998</v>
          </cell>
        </row>
        <row r="13">
          <cell r="B13">
            <v>356</v>
          </cell>
          <cell r="C13">
            <v>5</v>
          </cell>
          <cell r="J13">
            <v>0.66849999999999998</v>
          </cell>
          <cell r="K13">
            <v>0.62119999999999997</v>
          </cell>
        </row>
        <row r="14">
          <cell r="B14">
            <v>270</v>
          </cell>
          <cell r="C14">
            <v>38</v>
          </cell>
          <cell r="J14">
            <v>0.59460000000000002</v>
          </cell>
          <cell r="K14">
            <v>0.54820000000000002</v>
          </cell>
        </row>
        <row r="15">
          <cell r="B15">
            <v>230</v>
          </cell>
          <cell r="C15">
            <v>0</v>
          </cell>
          <cell r="J15">
            <v>0.52829999999999999</v>
          </cell>
          <cell r="K15">
            <v>0.47889999999999999</v>
          </cell>
        </row>
        <row r="16">
          <cell r="B16">
            <v>97</v>
          </cell>
          <cell r="C16">
            <v>4</v>
          </cell>
          <cell r="J16">
            <v>0.54400000000000004</v>
          </cell>
          <cell r="K16">
            <v>0.53449999999999998</v>
          </cell>
        </row>
        <row r="17">
          <cell r="B17">
            <v>87</v>
          </cell>
          <cell r="C17">
            <v>0</v>
          </cell>
          <cell r="J17">
            <v>0.81330000000000002</v>
          </cell>
          <cell r="K17">
            <v>0.71450000000000002</v>
          </cell>
        </row>
        <row r="18">
          <cell r="B18">
            <v>62</v>
          </cell>
          <cell r="C18">
            <v>0</v>
          </cell>
          <cell r="J18">
            <v>0.51719999999999999</v>
          </cell>
          <cell r="K18">
            <v>0.47210000000000002</v>
          </cell>
        </row>
        <row r="19">
          <cell r="B19">
            <v>19</v>
          </cell>
          <cell r="C19">
            <v>0</v>
          </cell>
          <cell r="J19">
            <v>0.43490000000000001</v>
          </cell>
          <cell r="K19">
            <v>0.42120000000000002</v>
          </cell>
        </row>
      </sheetData>
      <sheetData sheetId="5">
        <row r="4">
          <cell r="B4">
            <v>456</v>
          </cell>
          <cell r="C4">
            <v>0</v>
          </cell>
          <cell r="J4">
            <v>0.98829999999999996</v>
          </cell>
          <cell r="K4">
            <v>0.85670000000000002</v>
          </cell>
        </row>
        <row r="5">
          <cell r="B5">
            <v>896</v>
          </cell>
          <cell r="C5">
            <v>0</v>
          </cell>
          <cell r="J5">
            <v>1.3011999999999999</v>
          </cell>
          <cell r="K5">
            <v>1.258</v>
          </cell>
        </row>
        <row r="6">
          <cell r="B6">
            <v>275</v>
          </cell>
          <cell r="C6">
            <v>0</v>
          </cell>
          <cell r="J6">
            <v>0.53439999999999999</v>
          </cell>
          <cell r="K6">
            <v>0.52390000000000003</v>
          </cell>
        </row>
        <row r="7">
          <cell r="B7">
            <v>670</v>
          </cell>
          <cell r="C7"/>
          <cell r="J7">
            <v>0.66410000000000002</v>
          </cell>
          <cell r="K7">
            <v>0.61229999999999996</v>
          </cell>
        </row>
        <row r="8">
          <cell r="B8">
            <v>98</v>
          </cell>
          <cell r="C8">
            <v>0</v>
          </cell>
          <cell r="J8">
            <v>0.53259999999999996</v>
          </cell>
          <cell r="K8">
            <v>0.48430000000000001</v>
          </cell>
        </row>
        <row r="9">
          <cell r="B9">
            <v>147</v>
          </cell>
          <cell r="C9">
            <v>0</v>
          </cell>
          <cell r="J9">
            <v>0.46400000000000002</v>
          </cell>
          <cell r="K9">
            <v>0.45490000000000003</v>
          </cell>
        </row>
        <row r="10">
          <cell r="B10">
            <v>375</v>
          </cell>
          <cell r="C10">
            <v>0</v>
          </cell>
          <cell r="J10">
            <v>0.65269999999999995</v>
          </cell>
          <cell r="K10">
            <v>0.66490000000000005</v>
          </cell>
        </row>
        <row r="11">
          <cell r="B11">
            <v>117</v>
          </cell>
          <cell r="C11">
            <v>0</v>
          </cell>
          <cell r="J11">
            <v>0.62019999999999997</v>
          </cell>
          <cell r="K11">
            <v>0.56710000000000005</v>
          </cell>
        </row>
        <row r="12">
          <cell r="B12">
            <v>261</v>
          </cell>
          <cell r="C12">
            <v>0</v>
          </cell>
          <cell r="J12">
            <v>0.60450000000000004</v>
          </cell>
          <cell r="K12">
            <v>0.56230000000000002</v>
          </cell>
        </row>
        <row r="13">
          <cell r="B13">
            <v>258</v>
          </cell>
          <cell r="C13">
            <v>3</v>
          </cell>
          <cell r="J13">
            <v>0.60299999999999998</v>
          </cell>
          <cell r="K13">
            <v>0.58799999999999997</v>
          </cell>
        </row>
        <row r="14">
          <cell r="B14">
            <v>279</v>
          </cell>
          <cell r="C14">
            <v>33</v>
          </cell>
          <cell r="J14">
            <v>0.53610000000000002</v>
          </cell>
          <cell r="K14">
            <v>0.52029999999999998</v>
          </cell>
        </row>
        <row r="15">
          <cell r="B15">
            <v>167</v>
          </cell>
          <cell r="C15">
            <v>0</v>
          </cell>
          <cell r="J15">
            <v>0.57220000000000004</v>
          </cell>
          <cell r="K15">
            <v>0.52900000000000003</v>
          </cell>
        </row>
        <row r="16">
          <cell r="B16">
            <v>118</v>
          </cell>
          <cell r="C16">
            <v>4</v>
          </cell>
          <cell r="J16">
            <v>0.46050000000000002</v>
          </cell>
          <cell r="K16">
            <v>0.43009999999999998</v>
          </cell>
        </row>
        <row r="17">
          <cell r="B17">
            <v>148</v>
          </cell>
          <cell r="C17">
            <v>13</v>
          </cell>
          <cell r="J17">
            <v>0.66080000000000005</v>
          </cell>
          <cell r="K17">
            <v>0.63290000000000002</v>
          </cell>
        </row>
        <row r="18">
          <cell r="B18">
            <v>63</v>
          </cell>
          <cell r="C18">
            <v>0</v>
          </cell>
          <cell r="J18">
            <v>0.54179999999999995</v>
          </cell>
          <cell r="K18">
            <v>0.50480000000000003</v>
          </cell>
        </row>
        <row r="19">
          <cell r="B19">
            <v>67</v>
          </cell>
          <cell r="C19">
            <v>0</v>
          </cell>
          <cell r="J19">
            <v>0.39090000000000003</v>
          </cell>
          <cell r="K19">
            <v>0.37030000000000002</v>
          </cell>
        </row>
      </sheetData>
      <sheetData sheetId="6">
        <row r="4">
          <cell r="B4">
            <v>2032</v>
          </cell>
          <cell r="C4">
            <v>0</v>
          </cell>
          <cell r="J4">
            <v>1.268</v>
          </cell>
          <cell r="K4">
            <v>1.1716</v>
          </cell>
        </row>
        <row r="5">
          <cell r="B5">
            <v>1027</v>
          </cell>
          <cell r="C5">
            <v>0</v>
          </cell>
          <cell r="J5">
            <v>1.3466</v>
          </cell>
          <cell r="K5">
            <v>1.2828999999999999</v>
          </cell>
        </row>
        <row r="6">
          <cell r="B6">
            <v>259</v>
          </cell>
          <cell r="C6">
            <v>0</v>
          </cell>
          <cell r="J6">
            <v>0.61739999999999995</v>
          </cell>
          <cell r="K6">
            <v>0.55979999999999996</v>
          </cell>
        </row>
        <row r="7">
          <cell r="B7">
            <v>315</v>
          </cell>
          <cell r="C7">
            <v>3</v>
          </cell>
          <cell r="J7">
            <v>0.70289999999999997</v>
          </cell>
          <cell r="K7">
            <v>0.65600000000000003</v>
          </cell>
        </row>
        <row r="8">
          <cell r="B8">
            <v>160</v>
          </cell>
          <cell r="C8">
            <v>1</v>
          </cell>
          <cell r="J8">
            <v>0.5756</v>
          </cell>
          <cell r="K8">
            <v>0.54510000000000003</v>
          </cell>
        </row>
        <row r="9">
          <cell r="B9">
            <v>88</v>
          </cell>
          <cell r="C9">
            <v>0</v>
          </cell>
          <cell r="J9">
            <v>0.6512</v>
          </cell>
          <cell r="K9">
            <v>0.56320000000000003</v>
          </cell>
        </row>
        <row r="10">
          <cell r="B10">
            <v>464</v>
          </cell>
          <cell r="C10">
            <v>0</v>
          </cell>
          <cell r="J10">
            <v>0.60860000000000003</v>
          </cell>
          <cell r="K10">
            <v>0.57750000000000001</v>
          </cell>
        </row>
        <row r="11">
          <cell r="B11">
            <v>219</v>
          </cell>
          <cell r="C11">
            <v>0</v>
          </cell>
          <cell r="J11">
            <v>0.71809999999999996</v>
          </cell>
          <cell r="K11">
            <v>0.6673</v>
          </cell>
        </row>
        <row r="12">
          <cell r="B12">
            <v>288</v>
          </cell>
          <cell r="C12">
            <v>0</v>
          </cell>
          <cell r="J12">
            <v>0.65369999999999995</v>
          </cell>
          <cell r="K12">
            <v>0.59570000000000001</v>
          </cell>
        </row>
        <row r="13">
          <cell r="B13">
            <v>215</v>
          </cell>
          <cell r="C13">
            <v>2</v>
          </cell>
          <cell r="J13">
            <v>0.69769999999999999</v>
          </cell>
          <cell r="K13">
            <v>0.69730000000000003</v>
          </cell>
        </row>
        <row r="14">
          <cell r="B14">
            <v>212</v>
          </cell>
          <cell r="C14">
            <v>9</v>
          </cell>
          <cell r="J14">
            <v>0.62060000000000004</v>
          </cell>
          <cell r="K14">
            <v>0.60770000000000002</v>
          </cell>
        </row>
        <row r="15">
          <cell r="B15">
            <v>302</v>
          </cell>
          <cell r="C15">
            <v>0</v>
          </cell>
          <cell r="J15">
            <v>0.59809999999999997</v>
          </cell>
          <cell r="K15">
            <v>0.56820000000000004</v>
          </cell>
        </row>
        <row r="16">
          <cell r="B16">
            <v>88</v>
          </cell>
          <cell r="C16">
            <v>3</v>
          </cell>
          <cell r="J16">
            <v>0.60329999999999995</v>
          </cell>
          <cell r="K16">
            <v>0.55430000000000001</v>
          </cell>
        </row>
        <row r="17">
          <cell r="B17">
            <v>247</v>
          </cell>
          <cell r="C17">
            <v>0</v>
          </cell>
          <cell r="J17">
            <v>0.74060000000000004</v>
          </cell>
          <cell r="K17">
            <v>0.68610000000000004</v>
          </cell>
        </row>
        <row r="18">
          <cell r="B18">
            <v>92</v>
          </cell>
          <cell r="C18">
            <v>0</v>
          </cell>
          <cell r="J18">
            <v>0.70579999999999998</v>
          </cell>
          <cell r="K18">
            <v>0.65549999999999997</v>
          </cell>
        </row>
        <row r="19">
          <cell r="B19">
            <v>89</v>
          </cell>
          <cell r="C19">
            <v>0</v>
          </cell>
          <cell r="J19">
            <v>0.61070000000000002</v>
          </cell>
          <cell r="K19">
            <v>0.59630000000000005</v>
          </cell>
        </row>
      </sheetData>
      <sheetData sheetId="7"/>
      <sheetData sheetId="8">
        <row r="4">
          <cell r="B4">
            <v>2320</v>
          </cell>
          <cell r="C4">
            <v>0</v>
          </cell>
          <cell r="J4">
            <v>1.3593</v>
          </cell>
          <cell r="K4">
            <v>1.2818000000000001</v>
          </cell>
        </row>
        <row r="5">
          <cell r="B5">
            <v>907</v>
          </cell>
          <cell r="C5">
            <v>4</v>
          </cell>
          <cell r="J5">
            <v>1.5666</v>
          </cell>
          <cell r="K5">
            <v>1.5133000000000001</v>
          </cell>
        </row>
        <row r="6">
          <cell r="B6">
            <v>245</v>
          </cell>
          <cell r="C6">
            <v>0</v>
          </cell>
          <cell r="J6">
            <v>0.55600000000000005</v>
          </cell>
          <cell r="K6">
            <v>0.52569999999999995</v>
          </cell>
        </row>
        <row r="7">
          <cell r="B7">
            <v>301</v>
          </cell>
          <cell r="C7">
            <v>0</v>
          </cell>
          <cell r="J7">
            <v>0.71330000000000005</v>
          </cell>
          <cell r="K7">
            <v>0.67359999999999998</v>
          </cell>
        </row>
        <row r="8">
          <cell r="B8">
            <v>135</v>
          </cell>
          <cell r="C8">
            <v>0</v>
          </cell>
          <cell r="J8">
            <v>0.63980000000000004</v>
          </cell>
          <cell r="K8">
            <v>0.59489999999999998</v>
          </cell>
        </row>
        <row r="9">
          <cell r="B9">
            <v>81</v>
          </cell>
          <cell r="C9">
            <v>0</v>
          </cell>
          <cell r="J9">
            <v>0.50660000000000005</v>
          </cell>
          <cell r="K9">
            <v>0.48349999999999999</v>
          </cell>
        </row>
        <row r="10">
          <cell r="B10">
            <v>444</v>
          </cell>
          <cell r="C10">
            <v>0</v>
          </cell>
          <cell r="J10">
            <v>0.63119999999999998</v>
          </cell>
          <cell r="K10">
            <v>0.59909999999999997</v>
          </cell>
        </row>
        <row r="11">
          <cell r="B11">
            <v>167</v>
          </cell>
          <cell r="C11">
            <v>19</v>
          </cell>
          <cell r="J11">
            <v>0.76670000000000005</v>
          </cell>
          <cell r="K11">
            <v>0.7097</v>
          </cell>
        </row>
        <row r="12">
          <cell r="B12">
            <v>264</v>
          </cell>
          <cell r="C12">
            <v>0</v>
          </cell>
          <cell r="J12">
            <v>0.65500000000000003</v>
          </cell>
          <cell r="K12">
            <v>0.60909999999999997</v>
          </cell>
        </row>
        <row r="13">
          <cell r="B13">
            <v>214</v>
          </cell>
          <cell r="C13">
            <v>3</v>
          </cell>
          <cell r="J13">
            <v>0.68389999999999995</v>
          </cell>
          <cell r="K13">
            <v>0.6593</v>
          </cell>
        </row>
        <row r="14">
          <cell r="B14">
            <v>193</v>
          </cell>
          <cell r="C14">
            <v>10</v>
          </cell>
          <cell r="J14">
            <v>0.66700000000000004</v>
          </cell>
          <cell r="K14">
            <v>0.61750000000000005</v>
          </cell>
        </row>
        <row r="15">
          <cell r="B15">
            <v>307</v>
          </cell>
          <cell r="C15">
            <v>0</v>
          </cell>
          <cell r="J15">
            <v>0.63070000000000004</v>
          </cell>
          <cell r="K15">
            <v>0.59030000000000005</v>
          </cell>
        </row>
        <row r="16">
          <cell r="B16">
            <v>80</v>
          </cell>
          <cell r="C16">
            <v>13</v>
          </cell>
          <cell r="J16">
            <v>0.51959999999999995</v>
          </cell>
          <cell r="K16">
            <v>0.47360000000000002</v>
          </cell>
        </row>
        <row r="17">
          <cell r="B17">
            <v>250</v>
          </cell>
          <cell r="C17">
            <v>0</v>
          </cell>
          <cell r="J17">
            <v>0.74609999999999999</v>
          </cell>
          <cell r="K17">
            <v>0.68720000000000003</v>
          </cell>
        </row>
        <row r="18">
          <cell r="B18">
            <v>68</v>
          </cell>
          <cell r="C18">
            <v>0</v>
          </cell>
          <cell r="J18">
            <v>0.73719999999999997</v>
          </cell>
          <cell r="K18">
            <v>0.71679999999999999</v>
          </cell>
        </row>
        <row r="19">
          <cell r="B19">
            <v>65</v>
          </cell>
          <cell r="C19">
            <v>0</v>
          </cell>
          <cell r="J19">
            <v>0.57999999999999996</v>
          </cell>
          <cell r="K19">
            <v>0.57840000000000003</v>
          </cell>
        </row>
      </sheetData>
      <sheetData sheetId="9">
        <row r="4">
          <cell r="B4">
            <v>2263</v>
          </cell>
          <cell r="C4">
            <v>0</v>
          </cell>
          <cell r="J4">
            <v>1.5427</v>
          </cell>
          <cell r="K4">
            <v>1.4642999999999999</v>
          </cell>
        </row>
        <row r="5">
          <cell r="B5">
            <v>887</v>
          </cell>
          <cell r="C5">
            <v>0</v>
          </cell>
          <cell r="J5">
            <v>1.417</v>
          </cell>
          <cell r="K5">
            <v>1.3371</v>
          </cell>
        </row>
        <row r="6">
          <cell r="B6">
            <v>232</v>
          </cell>
          <cell r="C6">
            <v>0</v>
          </cell>
          <cell r="J6">
            <v>0.63049999999999995</v>
          </cell>
          <cell r="K6">
            <v>0.58040000000000003</v>
          </cell>
        </row>
        <row r="7">
          <cell r="B7">
            <v>249</v>
          </cell>
          <cell r="C7">
            <v>0</v>
          </cell>
          <cell r="J7">
            <v>0.6623</v>
          </cell>
          <cell r="K7">
            <v>0.62649999999999995</v>
          </cell>
        </row>
        <row r="8">
          <cell r="B8">
            <v>167</v>
          </cell>
          <cell r="C8">
            <v>0</v>
          </cell>
          <cell r="J8">
            <v>0.68400000000000005</v>
          </cell>
          <cell r="K8">
            <v>0.62980000000000003</v>
          </cell>
        </row>
        <row r="9">
          <cell r="B9">
            <v>90</v>
          </cell>
          <cell r="C9">
            <v>0</v>
          </cell>
          <cell r="J9">
            <v>0.43380000000000002</v>
          </cell>
          <cell r="K9">
            <v>0.4148</v>
          </cell>
        </row>
        <row r="10">
          <cell r="B10">
            <v>437</v>
          </cell>
          <cell r="C10">
            <v>0</v>
          </cell>
          <cell r="J10">
            <v>0.6573</v>
          </cell>
          <cell r="K10">
            <v>0.32929999999999998</v>
          </cell>
        </row>
        <row r="11">
          <cell r="B11">
            <v>193</v>
          </cell>
          <cell r="C11">
            <v>36</v>
          </cell>
          <cell r="J11">
            <v>0.62739999999999996</v>
          </cell>
          <cell r="K11">
            <v>0.5927</v>
          </cell>
        </row>
        <row r="12">
          <cell r="B12">
            <v>229</v>
          </cell>
          <cell r="C12">
            <v>0</v>
          </cell>
          <cell r="J12">
            <v>0.65149999999999997</v>
          </cell>
          <cell r="K12">
            <v>0.60229999999999995</v>
          </cell>
        </row>
        <row r="13">
          <cell r="B13">
            <v>194</v>
          </cell>
          <cell r="C13">
            <v>2</v>
          </cell>
          <cell r="J13">
            <v>0.66090000000000004</v>
          </cell>
          <cell r="K13">
            <v>0.64539999999999997</v>
          </cell>
        </row>
        <row r="14">
          <cell r="B14">
            <v>199</v>
          </cell>
          <cell r="C14">
            <v>35</v>
          </cell>
          <cell r="J14">
            <v>0.60240000000000005</v>
          </cell>
          <cell r="K14">
            <v>0.56779999999999997</v>
          </cell>
        </row>
        <row r="15">
          <cell r="B15">
            <v>287</v>
          </cell>
          <cell r="C15">
            <v>0</v>
          </cell>
          <cell r="J15">
            <v>0.62519999999999998</v>
          </cell>
          <cell r="K15">
            <v>0.58809999999999996</v>
          </cell>
        </row>
        <row r="16">
          <cell r="B16">
            <v>78</v>
          </cell>
          <cell r="C16">
            <v>1</v>
          </cell>
          <cell r="J16">
            <v>0.50160000000000005</v>
          </cell>
          <cell r="K16">
            <v>0.46239999999999998</v>
          </cell>
        </row>
        <row r="17">
          <cell r="B17">
            <v>223</v>
          </cell>
          <cell r="C17">
            <v>0</v>
          </cell>
          <cell r="J17">
            <v>0.70609999999999995</v>
          </cell>
          <cell r="K17">
            <v>0.66190000000000004</v>
          </cell>
        </row>
        <row r="18">
          <cell r="B18">
            <v>66</v>
          </cell>
          <cell r="C18">
            <v>0</v>
          </cell>
          <cell r="J18">
            <v>0.6351</v>
          </cell>
          <cell r="K18">
            <v>0.5847</v>
          </cell>
        </row>
        <row r="19">
          <cell r="B19">
            <v>87</v>
          </cell>
          <cell r="C19">
            <v>0</v>
          </cell>
          <cell r="J19">
            <v>0.66</v>
          </cell>
          <cell r="K19">
            <v>0.71319999999999995</v>
          </cell>
        </row>
      </sheetData>
      <sheetData sheetId="10">
        <row r="4">
          <cell r="B4">
            <v>2705</v>
          </cell>
          <cell r="C4"/>
          <cell r="J4">
            <v>1.4008</v>
          </cell>
          <cell r="K4">
            <v>1.3379000000000001</v>
          </cell>
        </row>
        <row r="5">
          <cell r="B5">
            <v>961</v>
          </cell>
          <cell r="C5"/>
          <cell r="J5">
            <v>1.4683999999999999</v>
          </cell>
          <cell r="K5">
            <v>1.3975</v>
          </cell>
        </row>
        <row r="6">
          <cell r="B6">
            <v>265</v>
          </cell>
          <cell r="C6"/>
          <cell r="J6">
            <v>0.65439999999999998</v>
          </cell>
          <cell r="K6">
            <v>0.60260000000000002</v>
          </cell>
        </row>
        <row r="7">
          <cell r="B7">
            <v>284</v>
          </cell>
          <cell r="C7"/>
          <cell r="J7">
            <v>0.61439999999999995</v>
          </cell>
          <cell r="K7">
            <v>0.60640000000000005</v>
          </cell>
        </row>
        <row r="8">
          <cell r="B8">
            <v>170</v>
          </cell>
          <cell r="C8">
            <v>1</v>
          </cell>
          <cell r="J8">
            <v>0.71060000000000001</v>
          </cell>
          <cell r="K8">
            <v>0.67889999999999995</v>
          </cell>
        </row>
        <row r="9">
          <cell r="B9">
            <v>102</v>
          </cell>
          <cell r="C9">
            <v>1</v>
          </cell>
          <cell r="J9">
            <v>0.49049999999999999</v>
          </cell>
          <cell r="K9">
            <v>0.48170000000000002</v>
          </cell>
        </row>
        <row r="10">
          <cell r="B10">
            <v>445</v>
          </cell>
          <cell r="C10">
            <v>0</v>
          </cell>
          <cell r="J10">
            <v>0.63329999999999997</v>
          </cell>
          <cell r="K10">
            <v>0.59379999999999999</v>
          </cell>
        </row>
        <row r="11">
          <cell r="B11">
            <v>213</v>
          </cell>
          <cell r="C11">
            <v>9</v>
          </cell>
          <cell r="J11">
            <v>0.57989999999999997</v>
          </cell>
          <cell r="K11">
            <v>0.57979999999999998</v>
          </cell>
        </row>
        <row r="12">
          <cell r="B12">
            <v>261</v>
          </cell>
          <cell r="C12"/>
          <cell r="J12">
            <v>0.71960000000000002</v>
          </cell>
          <cell r="K12">
            <v>0.64570000000000005</v>
          </cell>
        </row>
        <row r="13">
          <cell r="B13">
            <v>203</v>
          </cell>
          <cell r="C13"/>
          <cell r="J13">
            <v>0.7157</v>
          </cell>
          <cell r="K13">
            <v>0.7006</v>
          </cell>
        </row>
        <row r="14">
          <cell r="B14">
            <v>201</v>
          </cell>
          <cell r="C14">
            <v>62</v>
          </cell>
          <cell r="J14">
            <v>0.51549999999999996</v>
          </cell>
          <cell r="K14">
            <v>0.49630000000000002</v>
          </cell>
        </row>
        <row r="15">
          <cell r="B15">
            <v>273</v>
          </cell>
          <cell r="C15">
            <v>0</v>
          </cell>
          <cell r="J15">
            <v>0.60229999999999995</v>
          </cell>
          <cell r="K15">
            <v>0.57350000000000001</v>
          </cell>
        </row>
        <row r="16">
          <cell r="B16">
            <v>74</v>
          </cell>
          <cell r="C16">
            <v>1</v>
          </cell>
          <cell r="J16">
            <v>0.57440000000000002</v>
          </cell>
          <cell r="K16">
            <v>0.53129999999999999</v>
          </cell>
        </row>
        <row r="17">
          <cell r="B17">
            <v>233</v>
          </cell>
          <cell r="C17"/>
          <cell r="J17">
            <v>0.78700000000000003</v>
          </cell>
          <cell r="K17">
            <v>0.70779999999999998</v>
          </cell>
        </row>
        <row r="18">
          <cell r="B18">
            <v>97</v>
          </cell>
          <cell r="C18">
            <v>0</v>
          </cell>
          <cell r="J18">
            <v>0.72189999999999999</v>
          </cell>
          <cell r="K18">
            <v>0.64219999999999999</v>
          </cell>
        </row>
        <row r="19">
          <cell r="B19">
            <v>99</v>
          </cell>
          <cell r="C19">
            <v>0</v>
          </cell>
          <cell r="J19">
            <v>0.61519999999999997</v>
          </cell>
          <cell r="K19">
            <v>0.61019999999999996</v>
          </cell>
        </row>
      </sheetData>
      <sheetData sheetId="11">
        <row r="4">
          <cell r="B4">
            <v>2562</v>
          </cell>
          <cell r="C4"/>
          <cell r="J4">
            <v>1.5081</v>
          </cell>
          <cell r="K4">
            <v>1.4204000000000001</v>
          </cell>
        </row>
        <row r="5">
          <cell r="B5">
            <v>825</v>
          </cell>
          <cell r="C5">
            <v>55</v>
          </cell>
          <cell r="J5">
            <v>1.6196999999999999</v>
          </cell>
          <cell r="K5">
            <v>1.5237000000000001</v>
          </cell>
        </row>
        <row r="6">
          <cell r="B6">
            <v>217</v>
          </cell>
          <cell r="C6">
            <v>0</v>
          </cell>
          <cell r="J6">
            <v>0.68479999999999996</v>
          </cell>
          <cell r="K6">
            <v>0.6643</v>
          </cell>
        </row>
        <row r="7">
          <cell r="B7">
            <v>280</v>
          </cell>
          <cell r="C7">
            <v>2</v>
          </cell>
          <cell r="J7">
            <v>0.58250000000000002</v>
          </cell>
          <cell r="K7">
            <v>0.56069999999999998</v>
          </cell>
        </row>
        <row r="8">
          <cell r="B8">
            <v>141</v>
          </cell>
          <cell r="C8">
            <v>1</v>
          </cell>
          <cell r="J8">
            <v>0.6502</v>
          </cell>
          <cell r="K8">
            <v>0.65629999999999999</v>
          </cell>
        </row>
        <row r="9">
          <cell r="B9">
            <v>97</v>
          </cell>
          <cell r="C9"/>
          <cell r="J9">
            <v>0.5585</v>
          </cell>
          <cell r="K9">
            <v>0.52739999999999998</v>
          </cell>
        </row>
        <row r="10">
          <cell r="B10">
            <v>413</v>
          </cell>
          <cell r="C10">
            <v>0</v>
          </cell>
          <cell r="J10">
            <v>0.6472</v>
          </cell>
          <cell r="K10">
            <v>0.60860000000000003</v>
          </cell>
        </row>
        <row r="11">
          <cell r="B11">
            <v>172</v>
          </cell>
          <cell r="C11">
            <v>5</v>
          </cell>
          <cell r="J11">
            <v>0.65739999999999998</v>
          </cell>
          <cell r="K11">
            <v>0.65569999999999995</v>
          </cell>
        </row>
        <row r="12">
          <cell r="B12">
            <v>217</v>
          </cell>
          <cell r="C12"/>
          <cell r="J12">
            <v>0.64080000000000004</v>
          </cell>
          <cell r="K12">
            <v>0.5968</v>
          </cell>
        </row>
        <row r="13">
          <cell r="B13">
            <v>218</v>
          </cell>
          <cell r="C13"/>
          <cell r="J13">
            <v>0.65969999999999995</v>
          </cell>
          <cell r="K13">
            <v>0.63160000000000005</v>
          </cell>
        </row>
        <row r="14">
          <cell r="B14">
            <v>172</v>
          </cell>
          <cell r="C14">
            <v>21</v>
          </cell>
          <cell r="J14">
            <v>0.84560000000000002</v>
          </cell>
          <cell r="K14">
            <v>0.80169999999999997</v>
          </cell>
        </row>
        <row r="15">
          <cell r="B15">
            <v>237</v>
          </cell>
          <cell r="C15">
            <v>33</v>
          </cell>
          <cell r="J15">
            <v>0.53710000000000002</v>
          </cell>
          <cell r="K15">
            <v>0.51649999999999996</v>
          </cell>
        </row>
        <row r="16">
          <cell r="B16">
            <v>67</v>
          </cell>
          <cell r="C16">
            <v>0</v>
          </cell>
          <cell r="J16">
            <v>0.59519999999999995</v>
          </cell>
          <cell r="K16">
            <v>0.63780000000000003</v>
          </cell>
        </row>
        <row r="17">
          <cell r="B17">
            <v>228</v>
          </cell>
          <cell r="C17">
            <v>0</v>
          </cell>
          <cell r="J17">
            <v>0.76719999999999999</v>
          </cell>
          <cell r="K17">
            <v>0.96740000000000004</v>
          </cell>
        </row>
        <row r="18">
          <cell r="B18">
            <v>88</v>
          </cell>
          <cell r="C18">
            <v>0</v>
          </cell>
          <cell r="J18">
            <v>0.73440000000000005</v>
          </cell>
          <cell r="K18">
            <v>0.64380000000000004</v>
          </cell>
        </row>
        <row r="19">
          <cell r="B19">
            <v>82</v>
          </cell>
          <cell r="C19">
            <v>0</v>
          </cell>
          <cell r="J19">
            <v>0.57940000000000003</v>
          </cell>
          <cell r="K19">
            <v>0.56510000000000005</v>
          </cell>
        </row>
      </sheetData>
      <sheetData sheetId="12"/>
      <sheetData sheetId="13">
        <row r="4">
          <cell r="B4">
            <v>2811</v>
          </cell>
          <cell r="C4">
            <v>0</v>
          </cell>
          <cell r="J4">
            <v>1.3051999999999999</v>
          </cell>
          <cell r="K4">
            <v>1.3022</v>
          </cell>
        </row>
        <row r="5">
          <cell r="B5">
            <v>928</v>
          </cell>
          <cell r="C5">
            <v>0</v>
          </cell>
          <cell r="J5">
            <v>1.1682999999999999</v>
          </cell>
          <cell r="K5">
            <v>1.1660999999999999</v>
          </cell>
        </row>
        <row r="6">
          <cell r="B6">
            <v>201</v>
          </cell>
          <cell r="C6">
            <v>0</v>
          </cell>
          <cell r="J6">
            <v>0.77110000000000001</v>
          </cell>
          <cell r="K6">
            <v>0.71150000000000002</v>
          </cell>
        </row>
        <row r="7">
          <cell r="B7">
            <v>246</v>
          </cell>
          <cell r="C7">
            <v>0</v>
          </cell>
          <cell r="J7">
            <v>0.69289999999999996</v>
          </cell>
          <cell r="K7">
            <v>0.65080000000000005</v>
          </cell>
        </row>
        <row r="8">
          <cell r="B8">
            <v>138</v>
          </cell>
          <cell r="C8">
            <v>2</v>
          </cell>
          <cell r="J8">
            <v>0.81489999999999996</v>
          </cell>
          <cell r="K8">
            <v>0.76119999999999999</v>
          </cell>
        </row>
        <row r="9">
          <cell r="B9">
            <v>96</v>
          </cell>
          <cell r="C9">
            <v>0</v>
          </cell>
          <cell r="J9">
            <v>0.56200000000000006</v>
          </cell>
          <cell r="K9">
            <v>0.5575</v>
          </cell>
        </row>
        <row r="10">
          <cell r="B10">
            <v>388</v>
          </cell>
          <cell r="C10">
            <v>0</v>
          </cell>
          <cell r="J10">
            <v>0.56630000000000003</v>
          </cell>
          <cell r="K10">
            <v>0.52559999999999996</v>
          </cell>
        </row>
        <row r="11">
          <cell r="B11">
            <v>196</v>
          </cell>
          <cell r="C11">
            <v>1</v>
          </cell>
          <cell r="J11">
            <v>0.52390000000000003</v>
          </cell>
          <cell r="K11">
            <v>0.52470000000000006</v>
          </cell>
        </row>
        <row r="12">
          <cell r="B12">
            <v>228</v>
          </cell>
          <cell r="C12">
            <v>0</v>
          </cell>
          <cell r="J12">
            <v>0.58640000000000003</v>
          </cell>
          <cell r="K12">
            <v>0.55010000000000003</v>
          </cell>
        </row>
        <row r="13">
          <cell r="B13">
            <v>100</v>
          </cell>
          <cell r="C13">
            <v>38</v>
          </cell>
          <cell r="J13">
            <v>0.74350000000000005</v>
          </cell>
          <cell r="K13">
            <v>0.72560000000000002</v>
          </cell>
        </row>
        <row r="14">
          <cell r="B14">
            <v>187</v>
          </cell>
          <cell r="C14">
            <v>46</v>
          </cell>
          <cell r="J14">
            <v>0.47439999999999999</v>
          </cell>
          <cell r="K14">
            <v>0.47220000000000001</v>
          </cell>
        </row>
        <row r="15">
          <cell r="B15">
            <v>261</v>
          </cell>
          <cell r="C15">
            <v>35</v>
          </cell>
          <cell r="J15">
            <v>0.45279999999999998</v>
          </cell>
          <cell r="K15">
            <v>0.4486</v>
          </cell>
        </row>
        <row r="16">
          <cell r="B16">
            <v>50</v>
          </cell>
          <cell r="C16">
            <v>0</v>
          </cell>
          <cell r="J16">
            <v>0.48</v>
          </cell>
          <cell r="K16">
            <v>0.47839999999999999</v>
          </cell>
        </row>
        <row r="17">
          <cell r="B17">
            <v>229</v>
          </cell>
          <cell r="C17">
            <v>1</v>
          </cell>
          <cell r="J17">
            <v>0.63329999999999997</v>
          </cell>
          <cell r="K17">
            <v>0.63070000000000004</v>
          </cell>
        </row>
        <row r="18">
          <cell r="B18">
            <v>76</v>
          </cell>
          <cell r="C18">
            <v>0</v>
          </cell>
          <cell r="J18">
            <v>0.91180000000000005</v>
          </cell>
          <cell r="K18">
            <v>0.81530000000000002</v>
          </cell>
        </row>
        <row r="19">
          <cell r="B19">
            <v>101</v>
          </cell>
          <cell r="C19">
            <v>0</v>
          </cell>
          <cell r="J19">
            <v>0.53680000000000005</v>
          </cell>
          <cell r="K19">
            <v>0.54239999999999999</v>
          </cell>
        </row>
      </sheetData>
      <sheetData sheetId="14">
        <row r="4">
          <cell r="B4">
            <v>2795</v>
          </cell>
          <cell r="C4">
            <v>0</v>
          </cell>
          <cell r="J4">
            <v>1.3414999999999999</v>
          </cell>
          <cell r="K4">
            <v>1.3386</v>
          </cell>
        </row>
        <row r="5">
          <cell r="B5">
            <v>938</v>
          </cell>
          <cell r="C5">
            <v>1</v>
          </cell>
          <cell r="J5">
            <v>1.2318</v>
          </cell>
          <cell r="K5">
            <v>1.2307999999999999</v>
          </cell>
        </row>
        <row r="6">
          <cell r="B6">
            <v>226</v>
          </cell>
          <cell r="C6">
            <v>0</v>
          </cell>
          <cell r="J6">
            <v>0.58089999999999997</v>
          </cell>
          <cell r="K6">
            <v>0.57830000000000004</v>
          </cell>
        </row>
        <row r="7">
          <cell r="B7">
            <v>224</v>
          </cell>
          <cell r="C7">
            <v>1</v>
          </cell>
          <cell r="J7">
            <v>0.64259999999999995</v>
          </cell>
          <cell r="K7">
            <v>0.64249999999999996</v>
          </cell>
        </row>
        <row r="8">
          <cell r="B8">
            <v>120</v>
          </cell>
          <cell r="C8">
            <v>3</v>
          </cell>
          <cell r="J8">
            <v>0.54400000000000004</v>
          </cell>
          <cell r="K8">
            <v>0.54039999999999999</v>
          </cell>
        </row>
        <row r="9">
          <cell r="B9">
            <v>140</v>
          </cell>
          <cell r="C9">
            <v>0</v>
          </cell>
          <cell r="J9">
            <v>0.622</v>
          </cell>
          <cell r="K9">
            <v>0.61699999999999999</v>
          </cell>
        </row>
        <row r="10">
          <cell r="B10">
            <v>410</v>
          </cell>
          <cell r="C10">
            <v>0</v>
          </cell>
          <cell r="J10">
            <v>0.53080000000000005</v>
          </cell>
          <cell r="K10">
            <v>0.52649999999999997</v>
          </cell>
        </row>
        <row r="11">
          <cell r="B11">
            <v>183</v>
          </cell>
          <cell r="C11">
            <v>1</v>
          </cell>
          <cell r="J11">
            <v>0.58460000000000001</v>
          </cell>
          <cell r="K11">
            <v>0.58260000000000001</v>
          </cell>
        </row>
        <row r="12">
          <cell r="B12">
            <v>205</v>
          </cell>
          <cell r="C12">
            <v>0</v>
          </cell>
          <cell r="J12">
            <v>0.59230000000000005</v>
          </cell>
          <cell r="K12">
            <v>0.59179999999999999</v>
          </cell>
        </row>
        <row r="13">
          <cell r="B13">
            <v>211</v>
          </cell>
          <cell r="C13">
            <v>7</v>
          </cell>
          <cell r="J13">
            <v>0.57269999999999999</v>
          </cell>
          <cell r="K13">
            <v>0.57189999999999996</v>
          </cell>
        </row>
        <row r="14">
          <cell r="B14">
            <v>178</v>
          </cell>
          <cell r="C14">
            <v>18</v>
          </cell>
          <cell r="J14">
            <v>0.53090000000000004</v>
          </cell>
          <cell r="K14">
            <v>0.52880000000000005</v>
          </cell>
        </row>
        <row r="15">
          <cell r="B15">
            <v>280</v>
          </cell>
          <cell r="C15">
            <v>35</v>
          </cell>
          <cell r="J15">
            <v>0.49159999999999998</v>
          </cell>
          <cell r="K15">
            <v>0.4894</v>
          </cell>
        </row>
        <row r="16">
          <cell r="B16">
            <v>80</v>
          </cell>
          <cell r="C16">
            <v>2</v>
          </cell>
          <cell r="J16">
            <v>0.4642</v>
          </cell>
          <cell r="K16">
            <v>0.46679999999999999</v>
          </cell>
        </row>
        <row r="17">
          <cell r="B17">
            <v>223</v>
          </cell>
          <cell r="C17">
            <v>0</v>
          </cell>
          <cell r="J17">
            <v>0.61040000000000005</v>
          </cell>
          <cell r="K17">
            <v>0.60489999999999999</v>
          </cell>
        </row>
        <row r="18">
          <cell r="B18">
            <v>74</v>
          </cell>
          <cell r="C18">
            <v>0</v>
          </cell>
          <cell r="J18">
            <v>0.73760000000000003</v>
          </cell>
          <cell r="K18">
            <v>0.73150000000000004</v>
          </cell>
        </row>
        <row r="19">
          <cell r="B19">
            <v>110</v>
          </cell>
          <cell r="C19">
            <v>0</v>
          </cell>
          <cell r="J19">
            <v>0.45910000000000001</v>
          </cell>
          <cell r="K19">
            <v>0.46179999999999999</v>
          </cell>
        </row>
      </sheetData>
      <sheetData sheetId="15">
        <row r="4">
          <cell r="B4">
            <v>2965</v>
          </cell>
          <cell r="C4">
            <v>0</v>
          </cell>
          <cell r="J4">
            <v>1.3931</v>
          </cell>
          <cell r="K4">
            <v>1.3909</v>
          </cell>
        </row>
        <row r="5">
          <cell r="B5">
            <v>981</v>
          </cell>
          <cell r="C5">
            <v>0</v>
          </cell>
          <cell r="J5">
            <v>1.2868999999999999</v>
          </cell>
          <cell r="K5">
            <v>1.2866</v>
          </cell>
        </row>
        <row r="6">
          <cell r="B6">
            <v>254</v>
          </cell>
          <cell r="C6">
            <v>0</v>
          </cell>
          <cell r="J6">
            <v>0.56820000000000004</v>
          </cell>
          <cell r="K6">
            <v>0.56859999999999999</v>
          </cell>
        </row>
        <row r="7">
          <cell r="B7">
            <v>227</v>
          </cell>
          <cell r="C7">
            <v>0</v>
          </cell>
          <cell r="J7">
            <v>0.68310000000000004</v>
          </cell>
          <cell r="K7">
            <v>0.68140000000000001</v>
          </cell>
        </row>
        <row r="8">
          <cell r="B8">
            <v>161</v>
          </cell>
          <cell r="C8">
            <v>1</v>
          </cell>
          <cell r="J8">
            <v>0.66010000000000002</v>
          </cell>
          <cell r="K8">
            <v>0.66049999999999998</v>
          </cell>
        </row>
        <row r="9">
          <cell r="B9">
            <v>162</v>
          </cell>
          <cell r="C9">
            <v>1</v>
          </cell>
          <cell r="J9">
            <v>0.60940000000000005</v>
          </cell>
          <cell r="K9">
            <v>0.60560000000000003</v>
          </cell>
        </row>
        <row r="10">
          <cell r="B10">
            <v>510</v>
          </cell>
          <cell r="C10">
            <v>2</v>
          </cell>
          <cell r="J10">
            <v>0.52769999999999995</v>
          </cell>
          <cell r="K10">
            <v>0.52480000000000004</v>
          </cell>
        </row>
        <row r="11">
          <cell r="B11">
            <v>230</v>
          </cell>
          <cell r="C11">
            <v>1</v>
          </cell>
          <cell r="J11">
            <v>0.56520000000000004</v>
          </cell>
          <cell r="K11">
            <v>0.56669999999999998</v>
          </cell>
        </row>
        <row r="12">
          <cell r="B12">
            <v>162</v>
          </cell>
          <cell r="C12">
            <v>0</v>
          </cell>
          <cell r="J12">
            <v>0.58760000000000001</v>
          </cell>
          <cell r="K12">
            <v>0.58379999999999999</v>
          </cell>
        </row>
        <row r="13">
          <cell r="B13">
            <v>238</v>
          </cell>
          <cell r="C13">
            <v>3</v>
          </cell>
          <cell r="J13">
            <v>0.60819999999999996</v>
          </cell>
          <cell r="K13">
            <v>0.60740000000000005</v>
          </cell>
        </row>
        <row r="14">
          <cell r="B14">
            <v>195</v>
          </cell>
          <cell r="C14">
            <v>84</v>
          </cell>
          <cell r="J14">
            <v>0.50729999999999997</v>
          </cell>
          <cell r="K14">
            <v>0.50509999999999999</v>
          </cell>
        </row>
        <row r="15">
          <cell r="B15">
            <v>284</v>
          </cell>
          <cell r="C15">
            <v>10</v>
          </cell>
          <cell r="J15">
            <v>0.53690000000000004</v>
          </cell>
          <cell r="K15">
            <v>0.53459999999999996</v>
          </cell>
        </row>
        <row r="16">
          <cell r="B16">
            <v>63</v>
          </cell>
          <cell r="C16">
            <v>0</v>
          </cell>
          <cell r="J16">
            <v>0.41360000000000002</v>
          </cell>
          <cell r="K16">
            <v>0.41460000000000002</v>
          </cell>
        </row>
        <row r="17">
          <cell r="B17">
            <v>245</v>
          </cell>
          <cell r="C17">
            <v>0</v>
          </cell>
          <cell r="J17">
            <v>0.57630000000000003</v>
          </cell>
          <cell r="K17">
            <v>0.57489999999999997</v>
          </cell>
        </row>
        <row r="18">
          <cell r="B18">
            <v>103</v>
          </cell>
          <cell r="C18">
            <v>0</v>
          </cell>
          <cell r="J18">
            <v>0.56540000000000001</v>
          </cell>
          <cell r="K18">
            <v>0.5615</v>
          </cell>
        </row>
        <row r="19">
          <cell r="B19">
            <v>111</v>
          </cell>
          <cell r="C19">
            <v>0</v>
          </cell>
          <cell r="J19">
            <v>0.56779999999999997</v>
          </cell>
          <cell r="K19">
            <v>0.56669999999999998</v>
          </cell>
        </row>
      </sheetData>
      <sheetData sheetId="16">
        <row r="4">
          <cell r="B4">
            <v>3193</v>
          </cell>
          <cell r="C4">
            <v>0</v>
          </cell>
          <cell r="J4">
            <v>1.4320999999999999</v>
          </cell>
          <cell r="K4">
            <v>1.4307000000000001</v>
          </cell>
        </row>
        <row r="5">
          <cell r="B5">
            <v>1027</v>
          </cell>
          <cell r="C5">
            <v>1</v>
          </cell>
          <cell r="J5">
            <v>1.1697</v>
          </cell>
          <cell r="K5">
            <v>1.1685000000000001</v>
          </cell>
        </row>
        <row r="6">
          <cell r="B6">
            <v>228</v>
          </cell>
          <cell r="C6">
            <v>0</v>
          </cell>
          <cell r="J6">
            <v>0.53800000000000003</v>
          </cell>
          <cell r="K6">
            <v>0.5373</v>
          </cell>
        </row>
        <row r="7">
          <cell r="B7">
            <v>238</v>
          </cell>
          <cell r="C7">
            <v>0</v>
          </cell>
          <cell r="J7">
            <v>0.59419999999999995</v>
          </cell>
          <cell r="K7">
            <v>0.95189999999999997</v>
          </cell>
        </row>
        <row r="8">
          <cell r="B8">
            <v>199</v>
          </cell>
          <cell r="C8">
            <v>3</v>
          </cell>
          <cell r="J8">
            <v>0.52459999999999996</v>
          </cell>
          <cell r="K8">
            <v>0.52300000000000002</v>
          </cell>
        </row>
        <row r="9">
          <cell r="B9">
            <v>148</v>
          </cell>
          <cell r="C9">
            <v>1</v>
          </cell>
          <cell r="J9">
            <v>0.63419999999999999</v>
          </cell>
          <cell r="K9">
            <v>0.63219999999999998</v>
          </cell>
        </row>
        <row r="10">
          <cell r="B10">
            <v>483</v>
          </cell>
          <cell r="C10">
            <v>0</v>
          </cell>
          <cell r="J10">
            <v>0.53010000000000002</v>
          </cell>
          <cell r="K10">
            <v>0.52900000000000003</v>
          </cell>
        </row>
        <row r="11">
          <cell r="B11">
            <v>254</v>
          </cell>
          <cell r="C11">
            <v>0</v>
          </cell>
          <cell r="J11">
            <v>0.59689999999999999</v>
          </cell>
          <cell r="K11">
            <v>0.59340000000000004</v>
          </cell>
        </row>
        <row r="12">
          <cell r="B12">
            <v>190</v>
          </cell>
          <cell r="C12">
            <v>0</v>
          </cell>
          <cell r="J12">
            <v>0.58740000000000003</v>
          </cell>
          <cell r="K12">
            <v>0.58819999999999995</v>
          </cell>
        </row>
        <row r="13">
          <cell r="B13">
            <v>262</v>
          </cell>
          <cell r="C13">
            <v>1</v>
          </cell>
          <cell r="J13">
            <v>0.58279999999999998</v>
          </cell>
          <cell r="K13">
            <v>0.58199999999999996</v>
          </cell>
        </row>
        <row r="14">
          <cell r="B14">
            <v>192</v>
          </cell>
          <cell r="C14">
            <v>10</v>
          </cell>
          <cell r="J14">
            <v>0.57489999999999997</v>
          </cell>
          <cell r="K14">
            <v>0.57489999999999997</v>
          </cell>
        </row>
        <row r="15">
          <cell r="B15">
            <v>290</v>
          </cell>
          <cell r="C15">
            <v>6</v>
          </cell>
          <cell r="J15">
            <v>0.53920000000000001</v>
          </cell>
          <cell r="K15">
            <v>0.53639999999999999</v>
          </cell>
        </row>
        <row r="16">
          <cell r="B16">
            <v>50</v>
          </cell>
          <cell r="C16">
            <v>0</v>
          </cell>
          <cell r="J16">
            <v>0.53979999999999995</v>
          </cell>
          <cell r="K16">
            <v>0.53700000000000003</v>
          </cell>
        </row>
        <row r="17">
          <cell r="B17">
            <v>267</v>
          </cell>
          <cell r="C17">
            <v>0</v>
          </cell>
          <cell r="J17">
            <v>0.60719999999999996</v>
          </cell>
          <cell r="K17">
            <v>0.60619999999999996</v>
          </cell>
        </row>
        <row r="18">
          <cell r="B18">
            <v>101</v>
          </cell>
          <cell r="C18">
            <v>0</v>
          </cell>
          <cell r="J18">
            <v>0.75729999999999997</v>
          </cell>
          <cell r="K18">
            <v>0.74860000000000004</v>
          </cell>
        </row>
        <row r="19">
          <cell r="B19">
            <v>130</v>
          </cell>
          <cell r="C19">
            <v>0</v>
          </cell>
          <cell r="J19">
            <v>0.52790000000000004</v>
          </cell>
          <cell r="K19">
            <v>0.52900000000000003</v>
          </cell>
        </row>
      </sheetData>
      <sheetData sheetId="17">
        <row r="4">
          <cell r="B4">
            <v>3140</v>
          </cell>
          <cell r="C4">
            <v>0</v>
          </cell>
          <cell r="J4">
            <v>1.3332999999999999</v>
          </cell>
          <cell r="K4">
            <v>1.3302</v>
          </cell>
        </row>
        <row r="5">
          <cell r="B5">
            <v>958</v>
          </cell>
          <cell r="C5">
            <v>0</v>
          </cell>
          <cell r="J5">
            <v>1.2236</v>
          </cell>
          <cell r="K5">
            <v>1.2233000000000001</v>
          </cell>
        </row>
        <row r="6">
          <cell r="B6">
            <v>276</v>
          </cell>
          <cell r="C6">
            <v>0</v>
          </cell>
          <cell r="J6">
            <v>0.50760000000000005</v>
          </cell>
          <cell r="K6">
            <v>0.50439999999999996</v>
          </cell>
        </row>
        <row r="7">
          <cell r="B7">
            <v>206</v>
          </cell>
          <cell r="C7">
            <v>0</v>
          </cell>
          <cell r="J7">
            <v>0.62329999999999997</v>
          </cell>
          <cell r="K7">
            <v>0.62080000000000002</v>
          </cell>
        </row>
        <row r="8">
          <cell r="B8">
            <v>154</v>
          </cell>
          <cell r="C8">
            <v>0</v>
          </cell>
          <cell r="J8">
            <v>0.53869999999999996</v>
          </cell>
          <cell r="K8">
            <v>0.54100000000000004</v>
          </cell>
        </row>
        <row r="9">
          <cell r="B9">
            <v>147</v>
          </cell>
          <cell r="C9">
            <v>0</v>
          </cell>
          <cell r="J9">
            <v>0.49540000000000001</v>
          </cell>
          <cell r="K9">
            <v>0.49280000000000002</v>
          </cell>
        </row>
        <row r="10">
          <cell r="B10">
            <v>490</v>
          </cell>
          <cell r="C10">
            <v>0</v>
          </cell>
          <cell r="J10">
            <v>0.49540000000000001</v>
          </cell>
          <cell r="K10">
            <v>0.49280000000000002</v>
          </cell>
        </row>
        <row r="11">
          <cell r="B11">
            <v>242</v>
          </cell>
          <cell r="C11">
            <v>4</v>
          </cell>
          <cell r="J11">
            <v>0.5675</v>
          </cell>
          <cell r="K11">
            <v>0.56569999999999998</v>
          </cell>
        </row>
        <row r="12">
          <cell r="B12">
            <v>193</v>
          </cell>
          <cell r="C12">
            <v>0</v>
          </cell>
          <cell r="J12">
            <v>0.5403</v>
          </cell>
          <cell r="K12">
            <v>0.53979999999999995</v>
          </cell>
        </row>
        <row r="13">
          <cell r="B13">
            <v>231</v>
          </cell>
          <cell r="C13">
            <v>3</v>
          </cell>
          <cell r="J13">
            <v>0.61229999999999996</v>
          </cell>
          <cell r="K13">
            <v>0.60940000000000005</v>
          </cell>
        </row>
        <row r="14">
          <cell r="B14">
            <v>207</v>
          </cell>
          <cell r="C14">
            <v>9</v>
          </cell>
          <cell r="J14">
            <v>0.50729999999999997</v>
          </cell>
          <cell r="K14">
            <v>0.505</v>
          </cell>
        </row>
        <row r="15">
          <cell r="B15">
            <v>281</v>
          </cell>
          <cell r="C15">
            <v>5</v>
          </cell>
          <cell r="J15">
            <v>0.57599999999999996</v>
          </cell>
          <cell r="K15">
            <v>0.57199999999999995</v>
          </cell>
        </row>
        <row r="16">
          <cell r="B16">
            <v>61</v>
          </cell>
          <cell r="C16">
            <v>1</v>
          </cell>
          <cell r="J16">
            <v>0.49299999999999999</v>
          </cell>
          <cell r="K16">
            <v>0.4884</v>
          </cell>
        </row>
        <row r="17">
          <cell r="B17">
            <v>240</v>
          </cell>
          <cell r="C17">
            <v>0</v>
          </cell>
          <cell r="J17">
            <v>0.59199999999999997</v>
          </cell>
          <cell r="K17">
            <v>0.59079999999999999</v>
          </cell>
        </row>
        <row r="18">
          <cell r="B18">
            <v>88</v>
          </cell>
          <cell r="C18">
            <v>0</v>
          </cell>
          <cell r="J18">
            <v>0.57630000000000003</v>
          </cell>
          <cell r="K18">
            <v>0.57050000000000001</v>
          </cell>
        </row>
        <row r="19">
          <cell r="B19">
            <v>104</v>
          </cell>
          <cell r="C19">
            <v>0</v>
          </cell>
          <cell r="J19">
            <v>0.61829999999999996</v>
          </cell>
          <cell r="K19">
            <v>0.61639999999999995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am" refreshedDate="41128.3567744213" createdVersion="3" refreshedVersion="3" minRefreshableVersion="3" recordCount="144">
  <cacheSource type="worksheet">
    <worksheetSource ref="A1:V145" sheet="data"/>
  </cacheSource>
  <cacheFields count="22">
    <cacheField name="หน่วยบริการ" numFmtId="0">
      <sharedItems count="16">
        <s v="พระนครศรีอยุธยา,รพศ. (522)"/>
        <s v="เสนา,รพท.(180)"/>
        <s v="ท่าเรือ,รพช.(30)"/>
        <s v="สมเด็จพระสังฆราช(นครหลวง),รพช.(30)"/>
        <s v="บางไทร,รพช.(30)"/>
        <s v="บางบาล,รพช.(30)"/>
        <s v="บางปะอิน,รพช.(60)"/>
        <s v="บางปะหัน,รพช.(30)"/>
        <s v="ผักไห่,รพช.(30)"/>
        <s v="ภาชี,รพช.(30)"/>
        <s v="ลาดบัวหลวง,รพช.(30)"/>
        <s v="วังน้อย,รพช.(30)"/>
        <s v="บางซ้าย,รพช.(10)"/>
        <s v="อุทัย,รพช.(30)"/>
        <s v="มหาราช,รพช.(10)"/>
        <s v="บ้านแพรก,รพช.(10)"/>
      </sharedItems>
    </cacheField>
    <cacheField name="นำเข้า" numFmtId="0">
      <sharedItems containsSemiMixedTypes="0" containsString="0" containsNumber="1" containsInteger="1" minValue="0" maxValue="2811"/>
    </cacheField>
    <cacheField name="err" numFmtId="0">
      <sharedItems containsSemiMixedTypes="0" containsString="0" containsNumber="1" containsInteger="1" minValue="0" maxValue="62"/>
    </cacheField>
    <cacheField name="A01 " numFmtId="0">
      <sharedItems containsSemiMixedTypes="0" containsString="0" containsNumber="1" minValue="0" maxValue="6.59" count="84">
        <n v="4.97"/>
        <n v="2.84"/>
        <n v="0.8"/>
        <n v="1.02"/>
        <n v="1.1200000000000001"/>
        <n v="0.69"/>
        <n v="0.23"/>
        <n v="0"/>
        <n v="0.67"/>
        <n v="1.69"/>
        <n v="0.37"/>
        <n v="1.3"/>
        <n v="1.03"/>
        <n v="3.23"/>
        <n v="2.41"/>
        <n v="4.13"/>
        <n v="0.45"/>
        <n v="2.04"/>
        <n v="0.53"/>
        <n v="0.39"/>
        <n v="1.08"/>
        <n v="1.2"/>
        <n v="0.68"/>
        <n v="5.16"/>
        <n v="3.51"/>
        <n v="1.9"/>
        <n v="0.63"/>
        <n v="0.43"/>
        <n v="0.91"/>
        <n v="1.4"/>
        <n v="1.89"/>
        <n v="0.33"/>
        <n v="1.1399999999999999"/>
        <n v="6.59"/>
        <n v="4.96"/>
        <n v="2.4500000000000002"/>
        <n v="1"/>
        <n v="3.7"/>
        <n v="0.6"/>
        <n v="0.76"/>
        <n v="0.98"/>
        <n v="0.4"/>
        <n v="1.47"/>
        <n v="5.66"/>
        <n v="3.72"/>
        <n v="1.8"/>
        <n v="0.46"/>
        <n v="1.31"/>
        <n v="0.52"/>
        <n v="0.7"/>
        <n v="0.9"/>
        <n v="2.2999999999999998"/>
        <n v="4.21"/>
        <n v="4.0599999999999996"/>
        <n v="1.76"/>
        <n v="0.47"/>
        <n v="1.1499999999999999"/>
        <n v="1.97"/>
        <n v="0.5"/>
        <n v="1.83"/>
        <n v="1.35"/>
        <n v="1.06"/>
        <n v="5.74"/>
        <n v="6.06"/>
        <n v="1.07"/>
        <n v="4.12"/>
        <n v="0.48"/>
        <n v="0.57999999999999996"/>
        <n v="1.38"/>
        <n v="1.1599999999999999"/>
        <n v="1.27"/>
        <n v="0.44"/>
        <n v="6.19"/>
        <n v="3.34"/>
        <n v="1.49"/>
        <n v="1.63"/>
        <n v="1.0900000000000001"/>
        <n v="2.68"/>
        <n v="1.32"/>
        <n v="0.88"/>
        <n v="3.13"/>
        <n v="0.83"/>
        <n v="0.24"/>
        <n v="1.46"/>
      </sharedItems>
    </cacheField>
    <cacheField name="A07" numFmtId="0">
      <sharedItems containsSemiMixedTypes="0" containsString="0" containsNumber="1" minValue="0" maxValue="6.67"/>
    </cacheField>
    <cacheField name="A08" numFmtId="0">
      <sharedItems containsSemiMixedTypes="0" containsString="0" containsNumber="1" minValue="0" maxValue="10.23"/>
    </cacheField>
    <cacheField name="B01" numFmtId="0">
      <sharedItems containsSemiMixedTypes="0" containsString="0" containsNumber="1" containsInteger="1" minValue="0" maxValue="0"/>
    </cacheField>
    <cacheField name="B02" numFmtId="0">
      <sharedItems containsSemiMixedTypes="0" containsString="0" containsNumber="1" minValue="0" maxValue="28.57"/>
    </cacheField>
    <cacheField name="B03" numFmtId="0">
      <sharedItems containsSemiMixedTypes="0" containsString="0" containsNumber="1" minValue="0" maxValue="125"/>
    </cacheField>
    <cacheField name="C01" numFmtId="0">
      <sharedItems containsSemiMixedTypes="0" containsString="0" containsNumber="1" minValue="0" maxValue="1.8569"/>
    </cacheField>
    <cacheField name="C02" numFmtId="0">
      <sharedItems containsSemiMixedTypes="0" containsString="0" containsNumber="1" minValue="0" maxValue="1.8502000000000001"/>
    </cacheField>
    <cacheField name="C05" numFmtId="0">
      <sharedItems containsMixedTypes="1" containsNumber="1" minValue="0" maxValue="15061.79" count="138">
        <n v="13759.05"/>
        <n v="9831.4599999999991"/>
        <n v="8208.1200000000008"/>
        <n v="6339.44"/>
        <n v="11107.12"/>
        <n v="8097.14"/>
        <n v="8044.89"/>
        <n v="8266.27"/>
        <n v="6278"/>
        <n v="6736.81"/>
        <n v="6217.1"/>
        <n v="7906.04"/>
        <n v="8082.07"/>
        <n v="9146.5"/>
        <n v="7775.77"/>
        <n v="7446.2"/>
        <n v="6726.09"/>
        <n v="9309.5"/>
        <n v="9789.14"/>
        <n v="7378.66"/>
        <n v="6076.48"/>
        <n v="7780.61"/>
        <n v="8175.65"/>
        <n v="5790.29"/>
        <n v="6572.88"/>
        <n v="8178.85"/>
        <n v="7776.03"/>
        <n v="8304.91"/>
        <n v="5903.55"/>
        <n v="7587.55"/>
        <n v="7304.08"/>
        <n v="5607.18"/>
        <n v="9084.86"/>
        <n v="10681.27"/>
        <n v="7314.8"/>
        <n v="5638.4"/>
        <n v="7248.64"/>
        <n v="8978.39"/>
        <n v="8126.09"/>
        <n v="5948.4"/>
        <n v="6159.14"/>
        <n v="8345.36"/>
        <n v="7165.56"/>
        <n v="9002.19"/>
        <n v="5801.82"/>
        <n v="9710.09"/>
        <n v="7126.2"/>
        <n v="6802.99"/>
        <n v="11315.89"/>
        <n v="9919.5499999999993"/>
        <n v="7515.9"/>
        <n v="5334.27"/>
        <n v="5483.51"/>
        <n v="7907.19"/>
        <n v="7042.03"/>
        <n v="5653.5"/>
        <n v="7155.6"/>
        <n v="7186.45"/>
        <n v="6754.74"/>
        <n v="8065.65"/>
        <n v="4886.79"/>
        <n v="9870.14"/>
        <n v="7236.24"/>
        <n v="8279.9500000000007"/>
        <n v="12192.42"/>
        <n v="9802.89"/>
        <n v="8517.8700000000008"/>
        <n v="7232.25"/>
        <n v="6216.61"/>
        <n v="6654.55"/>
        <n v="7190.11"/>
        <n v="6530.56"/>
        <n v="6152.33"/>
        <n v="8630.5"/>
        <n v="6433.36"/>
        <n v="9073.34"/>
        <n v="5180.72"/>
        <n v="10530.17"/>
        <n v="7270.71"/>
        <n v="6187.18"/>
        <n v="12234.76"/>
        <n v="10369.200000000001"/>
        <n v="7889.93"/>
        <n v="9265.3799999999992"/>
        <n v="6549.56"/>
        <n v="7590.27"/>
        <n v="7399.39"/>
        <n v="8223.19"/>
        <n v="5627.82"/>
        <s v="8.115.03"/>
        <n v="7042.95"/>
        <n v="8807.7099999999991"/>
        <n v="7163.89"/>
        <n v="8786.2199999999993"/>
        <n v="5983.63"/>
        <n v="7353.04"/>
        <n v="11946.22"/>
        <n v="9921.36"/>
        <n v="7273.22"/>
        <n v="6485.32"/>
        <n v="7898.68"/>
        <n v="7011.5"/>
        <n v="7822.53"/>
        <n v="7884.08"/>
        <n v="5973.48"/>
        <n v="8418.6299999999992"/>
        <n v="7725.12"/>
        <n v="10987.34"/>
        <n v="12522.58"/>
        <n v="8581.7999999999993"/>
        <n v="5557.93"/>
        <n v="8865.85"/>
        <n v="13160.59"/>
        <n v="11480.71"/>
        <n v="6850.6"/>
        <n v="6798.01"/>
        <n v="6870.45"/>
        <n v="6103.83"/>
        <n v="8052.38"/>
        <s v="8.309.89"/>
        <s v="6.355.47"/>
        <n v="8769.59"/>
        <n v="7529.85"/>
        <n v="15061.79"/>
        <n v="6409.48"/>
        <n v="10965.51"/>
        <n v="6113.15"/>
        <n v="10247.6"/>
        <n v="0"/>
        <n v="7709.79"/>
        <n v="7671.81"/>
        <n v="8092.65"/>
        <n v="7050.26"/>
        <n v="7227.02"/>
        <n v="7560.55"/>
        <n v="9743.9599999999991"/>
        <n v="6605.37"/>
        <n v="9724.51"/>
      </sharedItems>
    </cacheField>
    <cacheField name="C07" numFmtId="0">
      <sharedItems containsSemiMixedTypes="0" containsString="0" containsNumber="1" minValue="0" maxValue="82.76"/>
    </cacheField>
    <cacheField name="D01" numFmtId="0">
      <sharedItems containsSemiMixedTypes="0" containsString="0" containsNumber="1" minValue="0" maxValue="187.89"/>
    </cacheField>
    <cacheField name="D02" numFmtId="0">
      <sharedItems containsSemiMixedTypes="0" containsString="0" containsNumber="1" minValue="0" maxValue="20.2"/>
    </cacheField>
    <cacheField name="D03" numFmtId="0">
      <sharedItems containsSemiMixedTypes="0" containsString="0" containsNumber="1" minValue="0" maxValue="102"/>
    </cacheField>
    <cacheField name="OFC" numFmtId="0">
      <sharedItems containsSemiMixedTypes="0" containsString="0" containsNumber="1" minValue="0" maxValue="17.11"/>
    </cacheField>
    <cacheField name="SSS" numFmtId="0">
      <sharedItems containsSemiMixedTypes="0" containsString="0" containsNumber="1" minValue="0" maxValue="7.61"/>
    </cacheField>
    <cacheField name="UC" numFmtId="0">
      <sharedItems containsSemiMixedTypes="0" containsString="0" containsNumber="1" minValue="0" maxValue="7.92"/>
    </cacheField>
    <cacheField name="ทุกสิทธิ" numFmtId="0">
      <sharedItems containsSemiMixedTypes="0" containsString="0" containsNumber="1" minValue="0" maxValue="8.16"/>
    </cacheField>
    <cacheField name="F06" numFmtId="0">
      <sharedItems containsSemiMixedTypes="0" containsString="0" containsNumber="1" minValue="0" maxValue="7.9984000000000002"/>
    </cacheField>
    <cacheField name="MM" numFmtId="0">
      <sharedItems count="9">
        <s v="ต.ค."/>
        <s v="พ.ย."/>
        <s v="ธ.ค."/>
        <s v="ม.ค."/>
        <s v="ก.พ."/>
        <s v="มี.ค."/>
        <s v="เม.ย."/>
        <s v="พ.ค."/>
        <s v="มิ.ย.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n v="1067"/>
    <n v="0"/>
    <x v="0"/>
    <n v="6.67"/>
    <n v="0.66"/>
    <n v="0"/>
    <n v="5.81"/>
    <n v="0"/>
    <n v="1.8569"/>
    <n v="1.8502000000000001"/>
    <x v="0"/>
    <n v="39.83"/>
    <n v="50.9"/>
    <n v="1.85"/>
    <n v="1.18"/>
    <n v="10.17"/>
    <n v="7.61"/>
    <n v="7.92"/>
    <n v="7.95"/>
    <n v="4.6554000000000002"/>
    <x v="0"/>
  </r>
  <r>
    <x v="1"/>
    <n v="987"/>
    <n v="0"/>
    <x v="1"/>
    <n v="0"/>
    <n v="2.5299999999999998"/>
    <n v="0"/>
    <n v="0"/>
    <n v="0"/>
    <n v="1.2886"/>
    <n v="1.2397"/>
    <x v="1"/>
    <n v="47.42"/>
    <n v="86.31"/>
    <n v="5.39"/>
    <n v="0.89"/>
    <n v="7.06"/>
    <n v="4.16"/>
    <n v="4.96"/>
    <n v="4.92"/>
    <n v="7.9984000000000002"/>
    <x v="0"/>
  </r>
  <r>
    <x v="2"/>
    <n v="250"/>
    <n v="0"/>
    <x v="2"/>
    <n v="0"/>
    <n v="4.4000000000000004"/>
    <n v="0"/>
    <n v="0"/>
    <n v="0"/>
    <n v="0.56140000000000001"/>
    <n v="0.50360000000000005"/>
    <x v="2"/>
    <n v="58.4"/>
    <n v="70.75"/>
    <n v="7.7"/>
    <n v="0.74"/>
    <n v="4.13"/>
    <n v="1.33"/>
    <n v="2.76"/>
    <n v="2.8"/>
    <n v="0.93469999999999998"/>
    <x v="0"/>
  </r>
  <r>
    <x v="3"/>
    <n v="392"/>
    <n v="1"/>
    <x v="3"/>
    <n v="0"/>
    <n v="1.53"/>
    <n v="0"/>
    <n v="0"/>
    <n v="0"/>
    <n v="0.69140000000000001"/>
    <n v="0.6361"/>
    <x v="3"/>
    <n v="58.57"/>
    <n v="123.12"/>
    <n v="12.53"/>
    <n v="0.71"/>
    <n v="3.9"/>
    <n v="2.08"/>
    <n v="3.15"/>
    <n v="3.01"/>
    <n v="1.5709"/>
    <x v="0"/>
  </r>
  <r>
    <x v="4"/>
    <n v="89"/>
    <n v="0"/>
    <x v="4"/>
    <n v="0"/>
    <n v="2.25"/>
    <n v="0"/>
    <n v="0"/>
    <n v="0"/>
    <n v="0.80210000000000004"/>
    <n v="0.82979999999999998"/>
    <x v="4"/>
    <n v="51.69"/>
    <n v="66.02"/>
    <n v="2.83"/>
    <n v="1.52"/>
    <n v="17.11"/>
    <n v="3.4"/>
    <n v="6.37"/>
    <n v="7.01"/>
    <n v="1.9591000000000001"/>
    <x v="0"/>
  </r>
  <r>
    <x v="5"/>
    <n v="145"/>
    <n v="0"/>
    <x v="5"/>
    <n v="0"/>
    <n v="1.38"/>
    <n v="0"/>
    <n v="0"/>
    <n v="0"/>
    <n v="0.4375"/>
    <n v="0.43730000000000002"/>
    <x v="5"/>
    <n v="82.76"/>
    <n v="46.56"/>
    <n v="4.53"/>
    <n v="1.01"/>
    <n v="2.62"/>
    <n v="3.33"/>
    <n v="3.37"/>
    <n v="3.1"/>
    <n v="1.1742999999999999"/>
    <x v="0"/>
  </r>
  <r>
    <x v="6"/>
    <n v="428"/>
    <n v="1"/>
    <x v="6"/>
    <n v="0"/>
    <n v="2.1"/>
    <n v="0"/>
    <n v="0"/>
    <n v="0"/>
    <n v="0.4894"/>
    <n v="0.47239999999999999"/>
    <x v="6"/>
    <n v="70.959999999999994"/>
    <n v="68.98"/>
    <n v="6.42"/>
    <n v="0.93"/>
    <n v="3.43"/>
    <n v="2.7"/>
    <n v="3.47"/>
    <n v="3.25"/>
    <n v="1.2918000000000001"/>
    <x v="0"/>
  </r>
  <r>
    <x v="7"/>
    <n v="55"/>
    <n v="0"/>
    <x v="7"/>
    <n v="0"/>
    <n v="0"/>
    <n v="0"/>
    <n v="0"/>
    <n v="0"/>
    <n v="0.73560000000000003"/>
    <n v="0.72409999999999997"/>
    <x v="7"/>
    <n v="60"/>
    <n v="149.44"/>
    <n v="1.7"/>
    <n v="1.19"/>
    <n v="1"/>
    <n v="1.4"/>
    <n v="5.32"/>
    <n v="5.09"/>
    <n v="1.2833000000000001"/>
    <x v="0"/>
  </r>
  <r>
    <x v="8"/>
    <n v="297"/>
    <n v="0"/>
    <x v="8"/>
    <n v="0"/>
    <n v="5.39"/>
    <n v="0"/>
    <n v="0"/>
    <n v="0"/>
    <n v="0.57379999999999998"/>
    <n v="0.52639999999999998"/>
    <x v="8"/>
    <n v="64.650000000000006"/>
    <n v="85.27"/>
    <n v="9.73"/>
    <n v="0.74"/>
    <n v="2.0699999999999998"/>
    <n v="1.74"/>
    <n v="2.82"/>
    <n v="2.7"/>
    <n v="1.3072999999999999"/>
    <x v="0"/>
  </r>
  <r>
    <x v="9"/>
    <n v="356"/>
    <n v="5"/>
    <x v="9"/>
    <n v="0"/>
    <n v="3.09"/>
    <n v="0"/>
    <n v="0"/>
    <n v="0"/>
    <n v="0.66849999999999998"/>
    <n v="0.62119999999999997"/>
    <x v="9"/>
    <n v="58.12"/>
    <n v="113.53"/>
    <n v="11.23"/>
    <n v="0.77"/>
    <n v="3.7"/>
    <n v="1.95"/>
    <n v="3.28"/>
    <n v="3.08"/>
    <n v="0.99070000000000003"/>
    <x v="0"/>
  </r>
  <r>
    <x v="10"/>
    <n v="270"/>
    <n v="38"/>
    <x v="10"/>
    <n v="0"/>
    <n v="4.8099999999999996"/>
    <n v="0"/>
    <n v="0"/>
    <n v="0"/>
    <n v="0.59460000000000002"/>
    <n v="0.54820000000000002"/>
    <x v="10"/>
    <n v="62.07"/>
    <n v="85.48"/>
    <n v="8.73"/>
    <n v="0.91"/>
    <n v="4.57"/>
    <n v="1.95"/>
    <n v="2.71"/>
    <n v="3.01"/>
    <n v="0.39989999999999998"/>
    <x v="0"/>
  </r>
  <r>
    <x v="11"/>
    <n v="230"/>
    <n v="0"/>
    <x v="11"/>
    <n v="0"/>
    <n v="0.87"/>
    <n v="0"/>
    <n v="0"/>
    <n v="0"/>
    <n v="0.52829999999999999"/>
    <n v="0.47889999999999999"/>
    <x v="11"/>
    <n v="64.78"/>
    <n v="54.95"/>
    <n v="6.9"/>
    <n v="0.65"/>
    <n v="2.38"/>
    <n v="2.54"/>
    <n v="2.4900000000000002"/>
    <n v="2.4"/>
    <n v="0.85529999999999995"/>
    <x v="0"/>
  </r>
  <r>
    <x v="12"/>
    <n v="97"/>
    <n v="4"/>
    <x v="12"/>
    <n v="0"/>
    <n v="7.22"/>
    <n v="0"/>
    <n v="0"/>
    <n v="0"/>
    <n v="0.54400000000000004"/>
    <n v="0.53449999999999998"/>
    <x v="12"/>
    <n v="68.819999999999993"/>
    <n v="124.83"/>
    <n v="9.6999999999999993"/>
    <n v="1.08"/>
    <n v="2.5"/>
    <n v="2.4"/>
    <n v="4.1399999999999997"/>
    <n v="3.73"/>
    <n v="0.95850000000000002"/>
    <x v="0"/>
  </r>
  <r>
    <x v="13"/>
    <n v="87"/>
    <n v="0"/>
    <x v="7"/>
    <n v="0"/>
    <n v="2.2999999999999998"/>
    <n v="0"/>
    <n v="0"/>
    <n v="125"/>
    <n v="0.81330000000000002"/>
    <n v="0.71450000000000002"/>
    <x v="13"/>
    <n v="51.72"/>
    <n v="29.03"/>
    <n v="2.8"/>
    <n v="0.67"/>
    <n v="4"/>
    <n v="1.67"/>
    <n v="3.61"/>
    <n v="3.14"/>
    <n v="1.0154000000000001"/>
    <x v="0"/>
  </r>
  <r>
    <x v="14"/>
    <n v="62"/>
    <n v="0"/>
    <x v="13"/>
    <n v="0"/>
    <n v="0"/>
    <n v="0"/>
    <n v="0"/>
    <n v="0"/>
    <n v="0.51719999999999999"/>
    <n v="0.47210000000000002"/>
    <x v="14"/>
    <n v="50.97"/>
    <n v="59.95"/>
    <n v="5.9"/>
    <n v="0.73"/>
    <n v="2.4300000000000002"/>
    <n v="1.64"/>
    <n v="3.14"/>
    <n v="2.72"/>
    <n v="0.61399999999999999"/>
    <x v="0"/>
  </r>
  <r>
    <x v="15"/>
    <n v="19"/>
    <n v="0"/>
    <x v="7"/>
    <n v="0"/>
    <n v="0"/>
    <n v="0"/>
    <n v="0"/>
    <n v="0"/>
    <n v="0.43490000000000001"/>
    <n v="0.42120000000000002"/>
    <x v="15"/>
    <n v="68.42"/>
    <n v="85.71"/>
    <n v="1.9"/>
    <n v="0.95"/>
    <n v="1"/>
    <n v="2"/>
    <n v="3.35"/>
    <n v="3.15"/>
    <n v="0.64549999999999996"/>
    <x v="0"/>
  </r>
  <r>
    <x v="0"/>
    <n v="456"/>
    <n v="0"/>
    <x v="14"/>
    <n v="0"/>
    <n v="3.29"/>
    <n v="0"/>
    <n v="0"/>
    <n v="0"/>
    <n v="0.98829999999999996"/>
    <n v="0.85670000000000002"/>
    <x v="16"/>
    <n v="32.68"/>
    <n v="9.25"/>
    <n v="0.87"/>
    <n v="0.66"/>
    <n v="2.5499999999999998"/>
    <n v="3.79"/>
    <n v="3.34"/>
    <n v="3.18"/>
    <n v="1.2639"/>
    <x v="1"/>
  </r>
  <r>
    <x v="1"/>
    <n v="896"/>
    <n v="0"/>
    <x v="15"/>
    <n v="0"/>
    <n v="2.34"/>
    <n v="0"/>
    <n v="0"/>
    <n v="0"/>
    <n v="1.3011999999999999"/>
    <n v="1.258"/>
    <x v="17"/>
    <n v="41.41"/>
    <n v="87.15"/>
    <n v="4.76"/>
    <n v="0.97"/>
    <n v="6.78"/>
    <n v="5.52"/>
    <n v="5.41"/>
    <n v="5.36"/>
    <n v="1.843"/>
    <x v="1"/>
  </r>
  <r>
    <x v="2"/>
    <n v="275"/>
    <n v="0"/>
    <x v="7"/>
    <n v="0"/>
    <n v="4.3600000000000003"/>
    <n v="0"/>
    <n v="0"/>
    <n v="0"/>
    <n v="0.53439999999999999"/>
    <n v="0.52390000000000003"/>
    <x v="18"/>
    <n v="62.91"/>
    <n v="106.44"/>
    <n v="8.3699999999999992"/>
    <n v="1.01"/>
    <n v="6.18"/>
    <n v="2.27"/>
    <n v="3.59"/>
    <n v="3.66"/>
    <n v="1.1553"/>
    <x v="1"/>
  </r>
  <r>
    <x v="3"/>
    <n v="670"/>
    <n v="0"/>
    <x v="16"/>
    <n v="0"/>
    <n v="3.58"/>
    <n v="0"/>
    <n v="0"/>
    <n v="0"/>
    <n v="0.66410000000000002"/>
    <n v="0.61229999999999996"/>
    <x v="19"/>
    <n v="59.7"/>
    <n v="187.89"/>
    <n v="20.2"/>
    <n v="0.71"/>
    <n v="3.47"/>
    <n v="1.89"/>
    <n v="2.87"/>
    <n v="2.73"/>
    <n v="1.2169000000000001"/>
    <x v="1"/>
  </r>
  <r>
    <x v="4"/>
    <n v="98"/>
    <n v="0"/>
    <x v="7"/>
    <n v="0"/>
    <n v="2.04"/>
    <n v="0"/>
    <n v="0"/>
    <n v="0"/>
    <n v="0.53259999999999996"/>
    <n v="0.48430000000000001"/>
    <x v="20"/>
    <n v="64.290000000000006"/>
    <n v="29.64"/>
    <n v="3.23"/>
    <n v="0.74"/>
    <n v="2.25"/>
    <n v="3"/>
    <n v="2.71"/>
    <n v="2.56"/>
    <n v="1.0173000000000001"/>
    <x v="1"/>
  </r>
  <r>
    <x v="5"/>
    <n v="147"/>
    <n v="0"/>
    <x v="17"/>
    <n v="0"/>
    <n v="2.72"/>
    <n v="0"/>
    <n v="0"/>
    <n v="0"/>
    <n v="0.46400000000000002"/>
    <n v="0.45490000000000003"/>
    <x v="21"/>
    <n v="73.47"/>
    <n v="49.11"/>
    <n v="7.73"/>
    <n v="0.93"/>
    <n v="2.5499999999999998"/>
    <n v="2.0699999999999998"/>
    <n v="3.44"/>
    <n v="3.08"/>
    <n v="0.83940000000000003"/>
    <x v="1"/>
  </r>
  <r>
    <x v="6"/>
    <n v="375"/>
    <n v="0"/>
    <x v="18"/>
    <n v="0"/>
    <n v="1.33"/>
    <n v="0"/>
    <n v="0"/>
    <n v="0"/>
    <n v="0.65269999999999995"/>
    <n v="0.66490000000000005"/>
    <x v="22"/>
    <n v="63.2"/>
    <n v="95.28"/>
    <n v="5.75"/>
    <n v="1.22"/>
    <n v="8.59"/>
    <n v="3.06"/>
    <n v="5.04"/>
    <n v="4.78"/>
    <n v="1.5201"/>
    <x v="1"/>
  </r>
  <r>
    <x v="7"/>
    <n v="117"/>
    <n v="0"/>
    <x v="7"/>
    <n v="0"/>
    <n v="0.85"/>
    <n v="0"/>
    <n v="0"/>
    <n v="0"/>
    <n v="0.62019999999999997"/>
    <n v="0.56710000000000005"/>
    <x v="23"/>
    <n v="59.83"/>
    <n v="49.13"/>
    <n v="3.83"/>
    <n v="0.74"/>
    <n v="2.85"/>
    <n v="2.5499999999999998"/>
    <n v="3.06"/>
    <n v="2.93"/>
    <n v="1.7525999999999999"/>
    <x v="1"/>
  </r>
  <r>
    <x v="8"/>
    <n v="261"/>
    <n v="0"/>
    <x v="7"/>
    <n v="0"/>
    <n v="6.9"/>
    <n v="0"/>
    <n v="0"/>
    <n v="0"/>
    <n v="0.60450000000000004"/>
    <n v="0.56230000000000002"/>
    <x v="24"/>
    <n v="63.98"/>
    <n v="85.89"/>
    <n v="8.6300000000000008"/>
    <n v="0.79"/>
    <n v="2.83"/>
    <n v="1.9"/>
    <n v="3.14"/>
    <n v="2.97"/>
    <n v="1.423"/>
    <x v="1"/>
  </r>
  <r>
    <x v="9"/>
    <n v="258"/>
    <n v="3"/>
    <x v="19"/>
    <n v="0"/>
    <n v="2.33"/>
    <n v="0"/>
    <n v="28.57"/>
    <n v="0"/>
    <n v="0.60299999999999998"/>
    <n v="0.58799999999999997"/>
    <x v="25"/>
    <n v="59.61"/>
    <n v="98.56"/>
    <n v="7.93"/>
    <n v="0.93"/>
    <n v="4.1399999999999997"/>
    <n v="3.29"/>
    <n v="3.8"/>
    <n v="3.62"/>
    <n v="1.2334000000000001"/>
    <x v="1"/>
  </r>
  <r>
    <x v="10"/>
    <n v="279"/>
    <n v="33"/>
    <x v="20"/>
    <n v="0"/>
    <n v="2.15"/>
    <n v="0"/>
    <n v="0"/>
    <n v="0"/>
    <n v="0.53610000000000002"/>
    <n v="0.52029999999999998"/>
    <x v="26"/>
    <n v="66.260000000000005"/>
    <n v="99.78"/>
    <n v="8.83"/>
    <n v="1.04"/>
    <n v="2"/>
    <n v="2.77"/>
    <n v="3.17"/>
    <n v="3.33"/>
    <n v="0.73140000000000005"/>
    <x v="1"/>
  </r>
  <r>
    <x v="11"/>
    <n v="167"/>
    <n v="0"/>
    <x v="21"/>
    <n v="0"/>
    <n v="1.2"/>
    <n v="0"/>
    <n v="0"/>
    <n v="0"/>
    <n v="0.57220000000000004"/>
    <n v="0.52900000000000003"/>
    <x v="27"/>
    <n v="52.29"/>
    <n v="50.69"/>
    <n v="5.4"/>
    <n v="0.72"/>
    <n v="0.88"/>
    <n v="1.8"/>
    <n v="2.94"/>
    <n v="2.7"/>
    <n v="1.3185"/>
    <x v="1"/>
  </r>
  <r>
    <x v="12"/>
    <n v="118"/>
    <n v="4"/>
    <x v="7"/>
    <n v="0"/>
    <n v="2.54"/>
    <n v="0"/>
    <n v="0"/>
    <n v="0"/>
    <n v="0.46050000000000002"/>
    <n v="0.43009999999999998"/>
    <x v="28"/>
    <n v="73.680000000000007"/>
    <n v="97.67"/>
    <n v="11.8"/>
    <n v="0.76"/>
    <n v="1.67"/>
    <n v="3.33"/>
    <n v="2.44"/>
    <n v="2.48"/>
    <n v="0.8679"/>
    <x v="1"/>
  </r>
  <r>
    <x v="13"/>
    <n v="148"/>
    <n v="13"/>
    <x v="22"/>
    <n v="0"/>
    <n v="2.0299999999999998"/>
    <n v="0"/>
    <n v="0"/>
    <n v="0"/>
    <n v="0.66080000000000005"/>
    <n v="0.63290000000000002"/>
    <x v="29"/>
    <n v="55.41"/>
    <n v="45.44"/>
    <n v="4.87"/>
    <n v="0.7"/>
    <n v="2.67"/>
    <n v="3.2"/>
    <n v="2.87"/>
    <n v="2.79"/>
    <n v="1.0982000000000001"/>
    <x v="1"/>
  </r>
  <r>
    <x v="14"/>
    <n v="63"/>
    <n v="0"/>
    <x v="7"/>
    <n v="0"/>
    <n v="1.59"/>
    <n v="0"/>
    <n v="0"/>
    <n v="0"/>
    <n v="0.54179999999999995"/>
    <n v="0.50480000000000003"/>
    <x v="30"/>
    <n v="49.21"/>
    <n v="5.0999999999999996"/>
    <n v="6.3"/>
    <n v="0.67"/>
    <n v="2.83"/>
    <n v="1.5"/>
    <n v="2.5099999999999998"/>
    <n v="2.42"/>
    <n v="0.93169999999999997"/>
    <x v="1"/>
  </r>
  <r>
    <x v="15"/>
    <n v="67"/>
    <n v="0"/>
    <x v="7"/>
    <n v="0"/>
    <n v="2.99"/>
    <n v="0"/>
    <n v="0"/>
    <n v="0"/>
    <n v="0.39090000000000003"/>
    <n v="0.37030000000000002"/>
    <x v="31"/>
    <n v="71.64"/>
    <n v="43.33"/>
    <n v="6.7"/>
    <n v="0.66"/>
    <n v="1.75"/>
    <n v="1.17"/>
    <n v="2"/>
    <n v="1.94"/>
    <n v="0.53759999999999997"/>
    <x v="1"/>
  </r>
  <r>
    <x v="0"/>
    <n v="2032"/>
    <n v="0"/>
    <x v="23"/>
    <n v="0"/>
    <n v="3.64"/>
    <n v="0"/>
    <n v="0"/>
    <n v="0"/>
    <n v="1.268"/>
    <n v="1.1716"/>
    <x v="32"/>
    <n v="40.159999999999997"/>
    <n v="43.13"/>
    <n v="3.54"/>
    <n v="0.68"/>
    <n v="3.94"/>
    <n v="3.71"/>
    <n v="3.8"/>
    <n v="3.64"/>
    <n v="1.8993"/>
    <x v="2"/>
  </r>
  <r>
    <x v="1"/>
    <n v="1027"/>
    <n v="0"/>
    <x v="24"/>
    <n v="0"/>
    <n v="2.5299999999999998"/>
    <n v="0"/>
    <n v="0"/>
    <n v="0"/>
    <n v="1.3466"/>
    <n v="1.2828999999999999"/>
    <x v="33"/>
    <n v="41.48"/>
    <n v="100.84"/>
    <n v="5.59"/>
    <n v="0.96"/>
    <n v="8.08"/>
    <n v="5.37"/>
    <n v="5.39"/>
    <n v="5.52"/>
    <n v="1.8549"/>
    <x v="2"/>
  </r>
  <r>
    <x v="2"/>
    <n v="259"/>
    <n v="0"/>
    <x v="19"/>
    <n v="0"/>
    <n v="5.79"/>
    <n v="0"/>
    <n v="0"/>
    <n v="0"/>
    <n v="0.61739999999999995"/>
    <n v="0.55979999999999996"/>
    <x v="34"/>
    <n v="56.37"/>
    <n v="66.88"/>
    <n v="7.93"/>
    <n v="0.65"/>
    <n v="3.35"/>
    <n v="2.92"/>
    <n v="2.54"/>
    <n v="2.56"/>
    <n v="1.0304"/>
    <x v="2"/>
  </r>
  <r>
    <x v="3"/>
    <n v="315"/>
    <n v="3"/>
    <x v="25"/>
    <n v="0"/>
    <n v="4.13"/>
    <n v="0"/>
    <n v="0"/>
    <n v="0"/>
    <n v="0.70289999999999997"/>
    <n v="0.65600000000000003"/>
    <x v="35"/>
    <n v="50.96"/>
    <n v="100.54"/>
    <n v="10.07"/>
    <n v="0.75"/>
    <n v="2.5"/>
    <n v="3.27"/>
    <n v="3.19"/>
    <n v="3.06"/>
    <n v="1.1438999999999999"/>
    <x v="2"/>
  </r>
  <r>
    <x v="4"/>
    <n v="160"/>
    <n v="1"/>
    <x v="26"/>
    <n v="0"/>
    <n v="5"/>
    <n v="0"/>
    <n v="0"/>
    <n v="0"/>
    <n v="0.5756"/>
    <n v="0.54510000000000003"/>
    <x v="36"/>
    <n v="53.46"/>
    <n v="57.53"/>
    <n v="5.17"/>
    <n v="0.91"/>
    <n v="2.77"/>
    <n v="2.71"/>
    <n v="3.61"/>
    <n v="3.41"/>
    <n v="0.78620000000000001"/>
    <x v="2"/>
  </r>
  <r>
    <x v="5"/>
    <n v="88"/>
    <n v="0"/>
    <x v="7"/>
    <n v="0"/>
    <n v="1.1399999999999999"/>
    <n v="0"/>
    <n v="0"/>
    <n v="0"/>
    <n v="0.6512"/>
    <n v="0.56320000000000003"/>
    <x v="37"/>
    <n v="64.77"/>
    <n v="41.4"/>
    <n v="1.02"/>
    <n v="1.02"/>
    <n v="8.25"/>
    <n v="3.17"/>
    <n v="3.67"/>
    <n v="4.3899999999999997"/>
    <n v="0.99119999999999997"/>
    <x v="2"/>
  </r>
  <r>
    <x v="6"/>
    <n v="464"/>
    <n v="0"/>
    <x v="27"/>
    <n v="0"/>
    <n v="2.37"/>
    <n v="0"/>
    <n v="0"/>
    <n v="0"/>
    <n v="0.60860000000000003"/>
    <n v="0.57750000000000001"/>
    <x v="38"/>
    <n v="59.27"/>
    <n v="84.84"/>
    <n v="7.02"/>
    <n v="0.94"/>
    <n v="8.8000000000000007"/>
    <n v="3.19"/>
    <n v="3.51"/>
    <n v="3.6"/>
    <n v="0.85419999999999996"/>
    <x v="2"/>
  </r>
  <r>
    <x v="7"/>
    <n v="219"/>
    <n v="0"/>
    <x v="28"/>
    <n v="0"/>
    <n v="2.74"/>
    <n v="0"/>
    <n v="0"/>
    <n v="0"/>
    <n v="0.71809999999999996"/>
    <n v="0.6673"/>
    <x v="39"/>
    <n v="57.99"/>
    <n v="72.8"/>
    <n v="6.9"/>
    <n v="0.76"/>
    <n v="3.07"/>
    <n v="2.13"/>
    <n v="3.5"/>
    <n v="3.21"/>
    <n v="1.653"/>
    <x v="2"/>
  </r>
  <r>
    <x v="8"/>
    <n v="288"/>
    <n v="0"/>
    <x v="5"/>
    <n v="0"/>
    <n v="5.59"/>
    <n v="0"/>
    <n v="0"/>
    <n v="0"/>
    <n v="0.65369999999999995"/>
    <n v="0.59570000000000001"/>
    <x v="40"/>
    <n v="56.25"/>
    <n v="81.180000000000007"/>
    <n v="9.4"/>
    <n v="0.67"/>
    <n v="3.5"/>
    <n v="1.88"/>
    <n v="2.68"/>
    <n v="2.67"/>
    <n v="1.1336999999999999"/>
    <x v="2"/>
  </r>
  <r>
    <x v="9"/>
    <n v="215"/>
    <n v="2"/>
    <x v="29"/>
    <n v="0"/>
    <n v="2.33"/>
    <n v="0"/>
    <n v="0"/>
    <n v="0"/>
    <n v="0.69769999999999999"/>
    <n v="0.69730000000000003"/>
    <x v="41"/>
    <n v="61.5"/>
    <n v="95.7"/>
    <n v="6.57"/>
    <n v="1.1100000000000001"/>
    <n v="8.68"/>
    <n v="2.63"/>
    <n v="3.81"/>
    <n v="4.34"/>
    <n v="1.3923000000000001"/>
    <x v="2"/>
  </r>
  <r>
    <x v="10"/>
    <n v="212"/>
    <n v="9"/>
    <x v="30"/>
    <n v="0"/>
    <n v="5.19"/>
    <n v="0"/>
    <n v="0"/>
    <n v="0"/>
    <n v="0.62060000000000004"/>
    <n v="0.60770000000000002"/>
    <x v="42"/>
    <n v="61.58"/>
    <n v="70.86"/>
    <n v="6.77"/>
    <n v="0.81"/>
    <n v="12"/>
    <n v="2.11"/>
    <n v="3.04"/>
    <n v="3.18"/>
    <n v="1.1887000000000001"/>
    <x v="2"/>
  </r>
  <r>
    <x v="11"/>
    <n v="302"/>
    <n v="0"/>
    <x v="31"/>
    <n v="0"/>
    <n v="3.97"/>
    <n v="0"/>
    <n v="0"/>
    <n v="0"/>
    <n v="0.59809999999999997"/>
    <n v="0.56820000000000004"/>
    <x v="43"/>
    <n v="57.95"/>
    <n v="94.52"/>
    <n v="9.57"/>
    <n v="0.79"/>
    <n v="4.2699999999999996"/>
    <n v="2.17"/>
    <n v="3.2"/>
    <n v="3.01"/>
    <n v="1.1456999999999999"/>
    <x v="2"/>
  </r>
  <r>
    <x v="12"/>
    <n v="88"/>
    <n v="3"/>
    <x v="32"/>
    <n v="0"/>
    <n v="10.23"/>
    <n v="0"/>
    <n v="0"/>
    <n v="0"/>
    <n v="0.60329999999999995"/>
    <n v="0.55430000000000001"/>
    <x v="44"/>
    <n v="64.709999999999994"/>
    <n v="85.48"/>
    <n v="8.8000000000000007"/>
    <n v="0.81"/>
    <n v="3.5"/>
    <n v="2.2000000000000002"/>
    <n v="3.12"/>
    <n v="3.01"/>
    <n v="0.99609999999999999"/>
    <x v="2"/>
  </r>
  <r>
    <x v="13"/>
    <n v="247"/>
    <n v="0"/>
    <x v="7"/>
    <n v="0"/>
    <n v="3.64"/>
    <n v="0"/>
    <n v="0"/>
    <n v="0"/>
    <n v="0.74060000000000004"/>
    <n v="0.68610000000000004"/>
    <x v="45"/>
    <n v="48.18"/>
    <n v="96.24"/>
    <n v="8.17"/>
    <n v="0.81"/>
    <n v="4"/>
    <n v="2.1"/>
    <n v="3.79"/>
    <n v="3.63"/>
    <n v="0.98260000000000003"/>
    <x v="2"/>
  </r>
  <r>
    <x v="14"/>
    <n v="92"/>
    <n v="0"/>
    <x v="7"/>
    <n v="0"/>
    <n v="2.17"/>
    <n v="0"/>
    <n v="0"/>
    <n v="0"/>
    <n v="0.70579999999999998"/>
    <n v="0.65549999999999997"/>
    <x v="46"/>
    <n v="51.09"/>
    <n v="83.87"/>
    <n v="8.9"/>
    <n v="0.7"/>
    <n v="2.71"/>
    <n v="3.14"/>
    <n v="3.16"/>
    <n v="2.89"/>
    <n v="1.4564999999999999"/>
    <x v="2"/>
  </r>
  <r>
    <x v="15"/>
    <n v="89"/>
    <n v="0"/>
    <x v="7"/>
    <n v="0"/>
    <n v="2.25"/>
    <n v="0"/>
    <n v="0"/>
    <n v="0"/>
    <n v="0.61070000000000002"/>
    <n v="0.59630000000000005"/>
    <x v="47"/>
    <n v="49.44"/>
    <n v="113.23"/>
    <n v="8.9"/>
    <n v="0.99"/>
    <n v="1.8"/>
    <n v="4.5999999999999996"/>
    <n v="4.04"/>
    <n v="3.94"/>
    <n v="0.61009999999999998"/>
    <x v="2"/>
  </r>
  <r>
    <x v="0"/>
    <n v="2320"/>
    <n v="0"/>
    <x v="33"/>
    <n v="0"/>
    <n v="3.41"/>
    <n v="0"/>
    <n v="5.67"/>
    <n v="2.82"/>
    <n v="1.3593"/>
    <n v="1.2818000000000001"/>
    <x v="48"/>
    <n v="38.06"/>
    <n v="59.24"/>
    <n v="4.07"/>
    <n v="0.79"/>
    <n v="5.83"/>
    <n v="4.25"/>
    <n v="4.45"/>
    <n v="4.34"/>
    <n v="1.6403000000000001"/>
    <x v="3"/>
  </r>
  <r>
    <x v="1"/>
    <n v="907"/>
    <n v="4"/>
    <x v="34"/>
    <n v="0"/>
    <n v="3.31"/>
    <n v="0"/>
    <n v="0"/>
    <n v="0"/>
    <n v="1.5666"/>
    <n v="1.5133000000000001"/>
    <x v="49"/>
    <n v="41.64"/>
    <n v="102.56"/>
    <n v="5.0199999999999996"/>
    <n v="1.04"/>
    <n v="9.07"/>
    <n v="5.55"/>
    <n v="6.43"/>
    <n v="6.31"/>
    <n v="1.3101"/>
    <x v="3"/>
  </r>
  <r>
    <x v="2"/>
    <n v="245"/>
    <n v="0"/>
    <x v="35"/>
    <n v="0"/>
    <n v="4.49"/>
    <n v="0"/>
    <n v="0"/>
    <n v="0"/>
    <n v="0.55600000000000005"/>
    <n v="0.52569999999999995"/>
    <x v="50"/>
    <n v="61.22"/>
    <n v="67.959999999999994"/>
    <n v="7.53"/>
    <n v="0.74"/>
    <n v="2.68"/>
    <n v="2.21"/>
    <n v="2.86"/>
    <n v="2.75"/>
    <n v="1.1485000000000001"/>
    <x v="3"/>
  </r>
  <r>
    <x v="3"/>
    <n v="301"/>
    <n v="0"/>
    <x v="36"/>
    <n v="0"/>
    <n v="4.6500000000000004"/>
    <n v="0"/>
    <n v="0"/>
    <n v="0"/>
    <n v="0.71330000000000005"/>
    <n v="0.67359999999999998"/>
    <x v="51"/>
    <n v="50.17"/>
    <n v="97.49"/>
    <n v="9.6999999999999993"/>
    <n v="0.72"/>
    <n v="3.42"/>
    <n v="2.5"/>
    <n v="3.23"/>
    <n v="3.09"/>
    <n v="1.4783999999999999"/>
    <x v="3"/>
  </r>
  <r>
    <x v="4"/>
    <n v="135"/>
    <n v="0"/>
    <x v="7"/>
    <n v="0"/>
    <n v="7.41"/>
    <n v="0"/>
    <n v="0"/>
    <n v="0"/>
    <n v="0.63980000000000004"/>
    <n v="0.59489999999999998"/>
    <x v="52"/>
    <n v="57.04"/>
    <n v="37.42"/>
    <n v="4.4000000000000004"/>
    <n v="0.63"/>
    <n v="4.83"/>
    <n v="1.9"/>
    <n v="2.5099999999999998"/>
    <n v="2.62"/>
    <n v="0.97489999999999999"/>
    <x v="3"/>
  </r>
  <r>
    <x v="5"/>
    <n v="81"/>
    <n v="0"/>
    <x v="37"/>
    <n v="0"/>
    <n v="1.23"/>
    <n v="0"/>
    <n v="0"/>
    <n v="0"/>
    <n v="0.50660000000000005"/>
    <n v="0.48349999999999999"/>
    <x v="53"/>
    <n v="66.67"/>
    <n v="27.1"/>
    <n v="2.63"/>
    <n v="0.93"/>
    <n v="5.5"/>
    <n v="1.67"/>
    <n v="2.76"/>
    <n v="3.17"/>
    <n v="0.77129999999999999"/>
    <x v="3"/>
  </r>
  <r>
    <x v="6"/>
    <n v="444"/>
    <n v="0"/>
    <x v="22"/>
    <n v="0"/>
    <n v="2.48"/>
    <n v="0"/>
    <n v="0"/>
    <n v="0"/>
    <n v="0.63119999999999998"/>
    <n v="0.59909999999999997"/>
    <x v="54"/>
    <n v="54.05"/>
    <n v="71.77"/>
    <n v="6.92"/>
    <n v="0.8"/>
    <n v="3.73"/>
    <n v="3.05"/>
    <n v="3.21"/>
    <n v="3.16"/>
    <n v="1.1774"/>
    <x v="3"/>
  </r>
  <r>
    <x v="7"/>
    <n v="167"/>
    <n v="19"/>
    <x v="38"/>
    <n v="0"/>
    <n v="2.4"/>
    <n v="0"/>
    <n v="0"/>
    <n v="0"/>
    <n v="0.76670000000000005"/>
    <n v="0.7097"/>
    <x v="55"/>
    <n v="58.11"/>
    <n v="61.18"/>
    <n v="5.4"/>
    <n v="0.92"/>
    <n v="2.88"/>
    <n v="3.36"/>
    <n v="3.67"/>
    <n v="3.47"/>
    <n v="2.2860999999999998"/>
    <x v="3"/>
  </r>
  <r>
    <x v="8"/>
    <n v="264"/>
    <n v="0"/>
    <x v="39"/>
    <n v="0"/>
    <n v="6.06"/>
    <n v="0"/>
    <n v="0"/>
    <n v="0"/>
    <n v="0.65500000000000003"/>
    <n v="0.60909999999999997"/>
    <x v="56"/>
    <n v="59.85"/>
    <n v="83.66"/>
    <n v="8.6300000000000008"/>
    <n v="0.73"/>
    <n v="5.13"/>
    <n v="1.85"/>
    <n v="2.96"/>
    <n v="2.98"/>
    <n v="1.2157"/>
    <x v="3"/>
  </r>
  <r>
    <x v="9"/>
    <n v="214"/>
    <n v="3"/>
    <x v="29"/>
    <n v="0"/>
    <n v="3.27"/>
    <n v="0"/>
    <n v="0"/>
    <n v="0"/>
    <n v="0.68389999999999995"/>
    <n v="0.6593"/>
    <x v="57"/>
    <n v="54.98"/>
    <n v="79.14"/>
    <n v="6.7"/>
    <n v="0.9"/>
    <n v="3.79"/>
    <n v="2.69"/>
    <n v="3.79"/>
    <n v="3.58"/>
    <n v="0.92259999999999998"/>
    <x v="3"/>
  </r>
  <r>
    <x v="10"/>
    <n v="193"/>
    <n v="10"/>
    <x v="7"/>
    <n v="0"/>
    <n v="4.66"/>
    <n v="0"/>
    <n v="0"/>
    <n v="0"/>
    <n v="0.66700000000000004"/>
    <n v="0.61750000000000005"/>
    <x v="58"/>
    <n v="56.28"/>
    <n v="59.14"/>
    <n v="6.13"/>
    <n v="0.75"/>
    <n v="4"/>
    <n v="2.25"/>
    <n v="3.61"/>
    <n v="2.93"/>
    <n v="0"/>
    <x v="3"/>
  </r>
  <r>
    <x v="11"/>
    <n v="307"/>
    <n v="0"/>
    <x v="40"/>
    <n v="0"/>
    <n v="4.5599999999999996"/>
    <n v="0"/>
    <n v="0"/>
    <n v="0"/>
    <n v="0.63070000000000004"/>
    <n v="0.59030000000000005"/>
    <x v="59"/>
    <n v="55.05"/>
    <n v="87.42"/>
    <n v="9.6"/>
    <n v="0.72"/>
    <n v="2.88"/>
    <n v="3"/>
    <n v="2.86"/>
    <n v="2.21"/>
    <n v="1.5071000000000001"/>
    <x v="3"/>
  </r>
  <r>
    <x v="12"/>
    <n v="80"/>
    <n v="13"/>
    <x v="7"/>
    <n v="0"/>
    <n v="5"/>
    <n v="0"/>
    <n v="0"/>
    <n v="0"/>
    <n v="0.51959999999999995"/>
    <n v="0.47360000000000002"/>
    <x v="60"/>
    <n v="74.599999999999994"/>
    <n v="64"/>
    <n v="8"/>
    <n v="0.7"/>
    <n v="2"/>
    <n v="2.4"/>
    <n v="2.57"/>
    <n v="2.4"/>
    <n v="0.83899999999999997"/>
    <x v="3"/>
  </r>
  <r>
    <x v="13"/>
    <n v="250"/>
    <n v="0"/>
    <x v="41"/>
    <n v="0"/>
    <n v="1.6"/>
    <n v="0"/>
    <n v="0"/>
    <n v="0"/>
    <n v="0.74609999999999999"/>
    <n v="0.68720000000000003"/>
    <x v="61"/>
    <n v="48"/>
    <n v="97.42"/>
    <n v="8.1300000000000008"/>
    <n v="0.81"/>
    <n v="6.25"/>
    <n v="2.13"/>
    <n v="3.55"/>
    <n v="3.67"/>
    <n v="1.3711"/>
    <x v="3"/>
  </r>
  <r>
    <x v="14"/>
    <n v="68"/>
    <n v="0"/>
    <x v="42"/>
    <n v="0"/>
    <n v="0"/>
    <n v="0"/>
    <n v="0"/>
    <n v="0"/>
    <n v="0.73719999999999997"/>
    <n v="0.71679999999999999"/>
    <x v="62"/>
    <n v="48.53"/>
    <n v="75.16"/>
    <n v="6.7"/>
    <n v="0.83"/>
    <n v="3.33"/>
    <n v="3.89"/>
    <n v="3.52"/>
    <n v="3.54"/>
    <n v="0.8276"/>
    <x v="3"/>
  </r>
  <r>
    <x v="15"/>
    <n v="65"/>
    <n v="0"/>
    <x v="7"/>
    <n v="0"/>
    <n v="6.15"/>
    <n v="0"/>
    <n v="0"/>
    <n v="0"/>
    <n v="0.57999999999999996"/>
    <n v="0.57840000000000003"/>
    <x v="63"/>
    <n v="52.31"/>
    <n v="95"/>
    <n v="6.5"/>
    <n v="1.06"/>
    <n v="2.67"/>
    <n v="1.75"/>
    <n v="4.92"/>
    <n v="4.38"/>
    <n v="0.75949999999999995"/>
    <x v="3"/>
  </r>
  <r>
    <x v="0"/>
    <n v="2263"/>
    <n v="0"/>
    <x v="43"/>
    <n v="0"/>
    <n v="2.87"/>
    <n v="0"/>
    <n v="3.44"/>
    <n v="3.42"/>
    <n v="1.5427"/>
    <n v="1.4642999999999999"/>
    <x v="64"/>
    <n v="35.44"/>
    <n v="69.7"/>
    <n v="3.99"/>
    <n v="0.81"/>
    <n v="6.39"/>
    <n v="4.22"/>
    <n v="5.1100000000000003"/>
    <n v="4.8600000000000003"/>
    <n v="2.0402"/>
    <x v="4"/>
  </r>
  <r>
    <x v="1"/>
    <n v="887"/>
    <n v="0"/>
    <x v="44"/>
    <n v="0"/>
    <n v="3.38"/>
    <n v="0"/>
    <n v="0"/>
    <n v="0"/>
    <n v="1.417"/>
    <n v="1.3371"/>
    <x v="65"/>
    <n v="40.25"/>
    <n v="83.16"/>
    <n v="4.93"/>
    <n v="0.83"/>
    <n v="8.2899999999999991"/>
    <n v="4.9800000000000004"/>
    <n v="4.68"/>
    <n v="4.8899999999999997"/>
    <n v="2.6322000000000001"/>
    <x v="4"/>
  </r>
  <r>
    <x v="2"/>
    <n v="232"/>
    <n v="0"/>
    <x v="27"/>
    <n v="0"/>
    <n v="7.76"/>
    <n v="0"/>
    <n v="0"/>
    <n v="0"/>
    <n v="0.63049999999999995"/>
    <n v="0.58040000000000003"/>
    <x v="66"/>
    <n v="54.74"/>
    <n v="80.34"/>
    <n v="7.5"/>
    <n v="0.77"/>
    <n v="3.41"/>
    <n v="1.93"/>
    <n v="3.2"/>
    <n v="3.07"/>
    <n v="1.1580999999999999"/>
    <x v="4"/>
  </r>
  <r>
    <x v="3"/>
    <n v="249"/>
    <n v="0"/>
    <x v="2"/>
    <n v="0"/>
    <n v="6.83"/>
    <n v="0"/>
    <n v="0"/>
    <n v="0"/>
    <n v="0.6623"/>
    <n v="0.62649999999999995"/>
    <x v="67"/>
    <n v="59.04"/>
    <n v="92.82"/>
    <n v="8.07"/>
    <n v="0.83"/>
    <n v="3.89"/>
    <n v="1.91"/>
    <n v="3.8"/>
    <n v="3.48"/>
    <n v="0.78869999999999996"/>
    <x v="4"/>
  </r>
  <r>
    <x v="4"/>
    <n v="167"/>
    <n v="0"/>
    <x v="45"/>
    <n v="0"/>
    <n v="5.39"/>
    <n v="0"/>
    <n v="0"/>
    <n v="0"/>
    <n v="0.68400000000000005"/>
    <n v="0.62980000000000003"/>
    <x v="68"/>
    <n v="50.9"/>
    <n v="62.07"/>
    <n v="5.53"/>
    <n v="0.74"/>
    <n v="2.88"/>
    <n v="2.2200000000000002"/>
    <n v="3.56"/>
    <n v="3.25"/>
    <n v="1.1511"/>
    <x v="4"/>
  </r>
  <r>
    <x v="5"/>
    <n v="90"/>
    <n v="0"/>
    <x v="7"/>
    <n v="0"/>
    <n v="3.33"/>
    <n v="0"/>
    <n v="0"/>
    <n v="0"/>
    <n v="0.43380000000000002"/>
    <n v="0.4148"/>
    <x v="69"/>
    <n v="74.44"/>
    <n v="23.33"/>
    <n v="2.93"/>
    <n v="0.69"/>
    <n v="2.58"/>
    <n v="3"/>
    <n v="2.17"/>
    <n v="2.2200000000000002"/>
    <n v="1.0266"/>
    <x v="4"/>
  </r>
  <r>
    <x v="6"/>
    <n v="437"/>
    <n v="0"/>
    <x v="46"/>
    <n v="0"/>
    <n v="3.2"/>
    <n v="0"/>
    <n v="0"/>
    <n v="0"/>
    <n v="0.6573"/>
    <n v="0.32929999999999998"/>
    <x v="70"/>
    <n v="55.38"/>
    <n v="80.86"/>
    <n v="6.8"/>
    <n v="0.83"/>
    <n v="2.62"/>
    <n v="4.2300000000000004"/>
    <n v="3.44"/>
    <n v="3.37"/>
    <n v="1.2215"/>
    <x v="4"/>
  </r>
  <r>
    <x v="7"/>
    <n v="193"/>
    <n v="36"/>
    <x v="7"/>
    <n v="0"/>
    <n v="6.22"/>
    <n v="0"/>
    <n v="0"/>
    <n v="0"/>
    <n v="0.62739999999999996"/>
    <n v="0.5927"/>
    <x v="71"/>
    <n v="59.24"/>
    <n v="75.290000000000006"/>
    <n v="6.27"/>
    <n v="1.08"/>
    <n v="4.71"/>
    <n v="2.42"/>
    <n v="3.53"/>
    <n v="3.46"/>
    <n v="1.6086"/>
    <x v="4"/>
  </r>
  <r>
    <x v="8"/>
    <n v="229"/>
    <n v="0"/>
    <x v="47"/>
    <n v="0"/>
    <n v="6.99"/>
    <n v="0"/>
    <n v="0"/>
    <n v="0"/>
    <n v="0.65149999999999997"/>
    <n v="0.60229999999999995"/>
    <x v="72"/>
    <n v="55.46"/>
    <n v="68.849999999999994"/>
    <n v="7.5"/>
    <n v="0.66"/>
    <n v="3.41"/>
    <n v="1.71"/>
    <n v="2.65"/>
    <n v="2.65"/>
    <n v="1.1866000000000001"/>
    <x v="4"/>
  </r>
  <r>
    <x v="9"/>
    <n v="194"/>
    <n v="2"/>
    <x v="48"/>
    <n v="0"/>
    <n v="4.6399999999999997"/>
    <n v="0"/>
    <n v="0"/>
    <n v="0"/>
    <n v="0.66090000000000004"/>
    <n v="0.64539999999999997"/>
    <x v="73"/>
    <n v="53.65"/>
    <n v="90.92"/>
    <n v="6.3"/>
    <n v="0.98"/>
    <n v="4.82"/>
    <n v="3.42"/>
    <n v="4.13"/>
    <n v="4.13"/>
    <n v="0.82709999999999995"/>
    <x v="4"/>
  </r>
  <r>
    <x v="10"/>
    <n v="199"/>
    <n v="35"/>
    <x v="7"/>
    <n v="0"/>
    <n v="3.02"/>
    <n v="0"/>
    <n v="0"/>
    <n v="0"/>
    <n v="0.60240000000000005"/>
    <n v="0.56779999999999997"/>
    <x v="74"/>
    <n v="63.41"/>
    <n v="65.63"/>
    <n v="6.33"/>
    <n v="0.89"/>
    <n v="1"/>
    <n v="1.82"/>
    <n v="3.13"/>
    <n v="2.95"/>
    <n v="3.2763"/>
    <x v="4"/>
  </r>
  <r>
    <x v="11"/>
    <n v="287"/>
    <n v="0"/>
    <x v="49"/>
    <n v="0"/>
    <n v="4.53"/>
    <n v="0"/>
    <n v="0"/>
    <n v="0"/>
    <n v="0.62519999999999998"/>
    <n v="0.58809999999999996"/>
    <x v="75"/>
    <n v="58.19"/>
    <n v="96.9"/>
    <n v="8.83"/>
    <n v="0.79"/>
    <n v="2.38"/>
    <n v="4.38"/>
    <n v="3.33"/>
    <n v="3.1"/>
    <n v="1.3582000000000001"/>
    <x v="4"/>
  </r>
  <r>
    <x v="12"/>
    <n v="78"/>
    <n v="1"/>
    <x v="7"/>
    <n v="0"/>
    <n v="3.85"/>
    <n v="0"/>
    <n v="0"/>
    <n v="0"/>
    <n v="0.50160000000000005"/>
    <n v="0.46239999999999998"/>
    <x v="76"/>
    <n v="71.430000000000007"/>
    <n v="57.24"/>
    <n v="7.8"/>
    <n v="0.61"/>
    <n v="2.33"/>
    <n v="2"/>
    <n v="2.17"/>
    <n v="2.12"/>
    <n v="1.3638999999999999"/>
    <x v="4"/>
  </r>
  <r>
    <x v="13"/>
    <n v="223"/>
    <n v="0"/>
    <x v="50"/>
    <n v="0"/>
    <n v="5.38"/>
    <n v="0"/>
    <n v="0"/>
    <n v="0"/>
    <n v="0.70609999999999995"/>
    <n v="0.66190000000000004"/>
    <x v="77"/>
    <n v="45.29"/>
    <n v="98.85"/>
    <n v="7.4"/>
    <n v="0.9"/>
    <n v="4.21"/>
    <n v="6.12"/>
    <n v="3.76"/>
    <n v="3.86"/>
    <n v="1.2762"/>
    <x v="4"/>
  </r>
  <r>
    <x v="14"/>
    <n v="66"/>
    <n v="0"/>
    <x v="7"/>
    <n v="0"/>
    <n v="3.03"/>
    <n v="0"/>
    <n v="0"/>
    <n v="0"/>
    <n v="0.6351"/>
    <n v="0.5847"/>
    <x v="78"/>
    <n v="50"/>
    <n v="61.85"/>
    <n v="6.6"/>
    <n v="0.61"/>
    <n v="2.67"/>
    <n v="2.5"/>
    <n v="2.67"/>
    <n v="2.5299999999999998"/>
    <n v="0.878"/>
    <x v="4"/>
  </r>
  <r>
    <x v="15"/>
    <n v="87"/>
    <n v="0"/>
    <x v="51"/>
    <n v="0"/>
    <n v="2.2999999999999998"/>
    <n v="0"/>
    <n v="0"/>
    <n v="0"/>
    <n v="0.66"/>
    <n v="0.71319999999999995"/>
    <x v="79"/>
    <n v="57.47"/>
    <n v="132.76"/>
    <n v="8.6999999999999993"/>
    <n v="1.08"/>
    <n v="3.6"/>
    <n v="1.75"/>
    <n v="4.97"/>
    <n v="4.42"/>
    <n v="0"/>
    <x v="4"/>
  </r>
  <r>
    <x v="0"/>
    <n v="2705"/>
    <n v="0"/>
    <x v="52"/>
    <n v="0"/>
    <n v="3.22"/>
    <n v="0"/>
    <n v="2.4"/>
    <n v="2.39"/>
    <n v="1.4008"/>
    <n v="1.3379000000000001"/>
    <x v="80"/>
    <n v="40.18"/>
    <n v="79.52"/>
    <n v="4.72"/>
    <n v="0.9"/>
    <n v="5.89"/>
    <n v="4.41"/>
    <n v="5.22"/>
    <n v="4.97"/>
    <n v="2.1762000000000001"/>
    <x v="5"/>
  </r>
  <r>
    <x v="1"/>
    <n v="961"/>
    <n v="0"/>
    <x v="53"/>
    <n v="0"/>
    <n v="2.91"/>
    <n v="0"/>
    <n v="0"/>
    <n v="0"/>
    <n v="1.4683999999999999"/>
    <n v="1.3975"/>
    <x v="81"/>
    <n v="41"/>
    <n v="86.24"/>
    <n v="5.33"/>
    <n v="0.84"/>
    <n v="5.73"/>
    <n v="3.06"/>
    <n v="5.37"/>
    <n v="5.01"/>
    <n v="0.2671"/>
    <x v="5"/>
  </r>
  <r>
    <x v="2"/>
    <n v="265"/>
    <n v="0"/>
    <x v="30"/>
    <n v="0"/>
    <n v="6.42"/>
    <n v="0"/>
    <n v="0"/>
    <n v="0"/>
    <n v="0.65439999999999998"/>
    <n v="0.60260000000000002"/>
    <x v="82"/>
    <n v="54.72"/>
    <n v="82.26"/>
    <n v="8.07"/>
    <n v="0.78"/>
    <n v="4.43"/>
    <n v="2.27"/>
    <n v="3.14"/>
    <n v="3.07"/>
    <n v="1.1677999999999999"/>
    <x v="5"/>
  </r>
  <r>
    <x v="3"/>
    <n v="284"/>
    <n v="0"/>
    <x v="54"/>
    <n v="0"/>
    <n v="4.2300000000000004"/>
    <n v="0"/>
    <n v="0"/>
    <n v="0"/>
    <n v="0.61439999999999995"/>
    <n v="0.60640000000000005"/>
    <x v="83"/>
    <n v="60.21"/>
    <n v="127.96"/>
    <n v="9.3000000000000007"/>
    <n v="1.07"/>
    <n v="3.75"/>
    <n v="2.0699999999999998"/>
    <n v="4.51"/>
    <n v="4.22"/>
    <n v="1.0226"/>
    <x v="5"/>
  </r>
  <r>
    <x v="4"/>
    <n v="170"/>
    <n v="1"/>
    <x v="7"/>
    <n v="0"/>
    <n v="4.12"/>
    <n v="0"/>
    <n v="0"/>
    <n v="111.11"/>
    <n v="0.71060000000000001"/>
    <n v="0.67889999999999995"/>
    <x v="84"/>
    <n v="47.93"/>
    <n v="63.23"/>
    <n v="5.53"/>
    <n v="0.83"/>
    <n v="5"/>
    <n v="3"/>
    <n v="3.57"/>
    <n v="3.5"/>
    <n v="1.5643"/>
    <x v="5"/>
  </r>
  <r>
    <x v="5"/>
    <n v="102"/>
    <n v="1"/>
    <x v="40"/>
    <n v="0"/>
    <n v="4.9000000000000004"/>
    <n v="0"/>
    <n v="0"/>
    <n v="0"/>
    <n v="0.49049999999999999"/>
    <n v="0.48170000000000002"/>
    <x v="85"/>
    <n v="73.27"/>
    <n v="31.94"/>
    <n v="3.23"/>
    <n v="0.87"/>
    <n v="2.56"/>
    <n v="2"/>
    <n v="3.32"/>
    <n v="3"/>
    <n v="0.66569999999999996"/>
    <x v="5"/>
  </r>
  <r>
    <x v="6"/>
    <n v="445"/>
    <n v="0"/>
    <x v="16"/>
    <n v="0"/>
    <n v="3.6"/>
    <n v="0"/>
    <n v="0"/>
    <n v="0"/>
    <n v="0.63329999999999997"/>
    <n v="0.59379999999999999"/>
    <x v="86"/>
    <n v="55.06"/>
    <n v="72.53"/>
    <n v="6.73"/>
    <n v="0.8"/>
    <n v="3.33"/>
    <n v="3.12"/>
    <n v="3.36"/>
    <n v="3.23"/>
    <n v="1.1969000000000001"/>
    <x v="5"/>
  </r>
  <r>
    <x v="7"/>
    <n v="213"/>
    <n v="9"/>
    <x v="55"/>
    <n v="0"/>
    <n v="3.29"/>
    <n v="0"/>
    <n v="0"/>
    <n v="0"/>
    <n v="0.57989999999999997"/>
    <n v="0.57979999999999998"/>
    <x v="87"/>
    <n v="57.64"/>
    <n v="86.34"/>
    <n v="6.83"/>
    <n v="1.29"/>
    <n v="7.22"/>
    <n v="3.06"/>
    <n v="3.71"/>
    <n v="3.86"/>
    <n v="1.1026"/>
    <x v="5"/>
  </r>
  <r>
    <x v="8"/>
    <n v="261"/>
    <n v="0"/>
    <x v="56"/>
    <n v="0"/>
    <n v="6.9"/>
    <n v="0"/>
    <n v="0"/>
    <n v="0"/>
    <n v="0.71960000000000002"/>
    <n v="0.64570000000000005"/>
    <x v="88"/>
    <n v="60.15"/>
    <n v="70.27"/>
    <n v="8.57"/>
    <n v="0.61"/>
    <n v="3.14"/>
    <n v="1.86"/>
    <n v="2.4900000000000002"/>
    <n v="2.5299999999999998"/>
    <n v="1.4450000000000001"/>
    <x v="5"/>
  </r>
  <r>
    <x v="9"/>
    <n v="203"/>
    <n v="0"/>
    <x v="57"/>
    <n v="0"/>
    <n v="3.45"/>
    <n v="0"/>
    <n v="0"/>
    <n v="0"/>
    <n v="0.7157"/>
    <n v="0.7006"/>
    <x v="89"/>
    <n v="52.71"/>
    <n v="89.03"/>
    <n v="6.57"/>
    <n v="0.95"/>
    <n v="5.67"/>
    <n v="2.82"/>
    <n v="4.28"/>
    <n v="4.1399999999999997"/>
    <n v="1.7931999999999999"/>
    <x v="5"/>
  </r>
  <r>
    <x v="10"/>
    <n v="201"/>
    <n v="62"/>
    <x v="58"/>
    <n v="0"/>
    <n v="3.48"/>
    <n v="0"/>
    <n v="0"/>
    <n v="0"/>
    <n v="0.51549999999999996"/>
    <n v="0.49630000000000002"/>
    <x v="90"/>
    <n v="64.75"/>
    <n v="70.97"/>
    <n v="6.53"/>
    <n v="1.36"/>
    <n v="2"/>
    <n v="2.8"/>
    <n v="3.63"/>
    <n v="3.33"/>
    <n v="0.4481"/>
    <x v="5"/>
  </r>
  <r>
    <x v="11"/>
    <n v="273"/>
    <n v="0"/>
    <x v="59"/>
    <n v="0"/>
    <n v="4.03"/>
    <n v="0"/>
    <n v="0"/>
    <n v="0"/>
    <n v="0.60229999999999995"/>
    <n v="0.57350000000000001"/>
    <x v="91"/>
    <n v="61.9"/>
    <n v="86.88"/>
    <n v="8.4700000000000006"/>
    <n v="0.79"/>
    <n v="2.56"/>
    <n v="4.5999999999999996"/>
    <n v="3.3"/>
    <n v="3.1"/>
    <n v="0.94489999999999996"/>
    <x v="5"/>
  </r>
  <r>
    <x v="12"/>
    <n v="74"/>
    <n v="1"/>
    <x v="60"/>
    <n v="0"/>
    <n v="2.7"/>
    <n v="0"/>
    <n v="0"/>
    <n v="0"/>
    <n v="0.57440000000000002"/>
    <n v="0.53129999999999999"/>
    <x v="92"/>
    <n v="61.64"/>
    <n v="80"/>
    <n v="7.4"/>
    <n v="0.9"/>
    <n v="9.25"/>
    <n v="5.5"/>
    <n v="2.97"/>
    <n v="3.25"/>
    <n v="1.0874999999999999"/>
    <x v="5"/>
  </r>
  <r>
    <x v="13"/>
    <n v="233"/>
    <n v="0"/>
    <x v="27"/>
    <n v="0"/>
    <n v="3.86"/>
    <n v="0"/>
    <n v="0"/>
    <n v="0"/>
    <n v="0.78700000000000003"/>
    <n v="0.70779999999999998"/>
    <x v="93"/>
    <n v="43.78"/>
    <n v="87.2"/>
    <n v="7.5"/>
    <n v="0.78"/>
    <n v="3.75"/>
    <n v="2.71"/>
    <n v="3.76"/>
    <n v="3.56"/>
    <n v="1.6473"/>
    <x v="5"/>
  </r>
  <r>
    <x v="14"/>
    <n v="97"/>
    <n v="0"/>
    <x v="61"/>
    <n v="0"/>
    <n v="5.32"/>
    <n v="0"/>
    <n v="0"/>
    <n v="0"/>
    <n v="0.72189999999999999"/>
    <n v="0.64219999999999999"/>
    <x v="94"/>
    <n v="46.81"/>
    <n v="67.739999999999995"/>
    <n v="9.3000000000000007"/>
    <n v="0.5"/>
    <n v="2"/>
    <n v="1.4"/>
    <n v="2.44"/>
    <n v="2.2400000000000002"/>
    <n v="0.8639"/>
    <x v="5"/>
  </r>
  <r>
    <x v="15"/>
    <n v="99"/>
    <n v="0"/>
    <x v="7"/>
    <n v="0"/>
    <n v="4.04"/>
    <n v="0"/>
    <n v="0"/>
    <n v="0"/>
    <n v="0.61519999999999997"/>
    <n v="0.61019999999999996"/>
    <x v="95"/>
    <n v="56.57"/>
    <n v="135.47999999999999"/>
    <n v="9.9"/>
    <n v="1.07"/>
    <n v="3.86"/>
    <n v="2.83"/>
    <n v="4.45"/>
    <n v="4.24"/>
    <n v="0"/>
    <x v="5"/>
  </r>
  <r>
    <x v="0"/>
    <n v="2562"/>
    <n v="0"/>
    <x v="62"/>
    <n v="0"/>
    <n v="3.2"/>
    <n v="0"/>
    <n v="2.46"/>
    <n v="0"/>
    <n v="1.5081"/>
    <n v="1.4204000000000001"/>
    <x v="96"/>
    <n v="37.74"/>
    <n v="80.709999999999994"/>
    <n v="4.4400000000000004"/>
    <n v="0.89"/>
    <n v="5.52"/>
    <n v="4.67"/>
    <n v="5.55"/>
    <n v="5.18"/>
    <n v="3.5024999999999999"/>
    <x v="6"/>
  </r>
  <r>
    <x v="1"/>
    <n v="825"/>
    <n v="55"/>
    <x v="63"/>
    <n v="0"/>
    <n v="3.39"/>
    <n v="0"/>
    <n v="0"/>
    <n v="0"/>
    <n v="1.6196999999999999"/>
    <n v="1.5237000000000001"/>
    <x v="97"/>
    <n v="41.43"/>
    <n v="79.22"/>
    <n v="4.54"/>
    <n v="0.88"/>
    <n v="5.96"/>
    <n v="5.57"/>
    <n v="5.35"/>
    <n v="5.21"/>
    <n v="1.5356000000000001"/>
    <x v="6"/>
  </r>
  <r>
    <x v="2"/>
    <n v="217"/>
    <n v="0"/>
    <x v="51"/>
    <n v="0"/>
    <n v="6.91"/>
    <n v="0"/>
    <n v="0"/>
    <n v="0"/>
    <n v="0.68479999999999996"/>
    <n v="0.6643"/>
    <x v="98"/>
    <n v="51.61"/>
    <n v="73.56"/>
    <n v="6.97"/>
    <n v="0.75"/>
    <n v="3.55"/>
    <n v="3.73"/>
    <n v="3.14"/>
    <n v="3.14"/>
    <n v="1.1519999999999999"/>
    <x v="6"/>
  </r>
  <r>
    <x v="3"/>
    <n v="280"/>
    <n v="2"/>
    <x v="64"/>
    <n v="0"/>
    <n v="4.6399999999999997"/>
    <n v="0"/>
    <n v="0"/>
    <n v="0"/>
    <n v="0.58250000000000002"/>
    <n v="0.56069999999999998"/>
    <x v="99"/>
    <n v="59.71"/>
    <n v="113.89"/>
    <n v="9.27"/>
    <n v="0.97"/>
    <n v="5.0999999999999996"/>
    <n v="2.25"/>
    <n v="3.86"/>
    <n v="3.67"/>
    <n v="0.93540000000000001"/>
    <x v="6"/>
  </r>
  <r>
    <x v="4"/>
    <n v="141"/>
    <n v="1"/>
    <x v="7"/>
    <n v="0"/>
    <n v="2.84"/>
    <n v="0"/>
    <n v="0"/>
    <n v="0"/>
    <n v="0.6502"/>
    <n v="0.65629999999999999"/>
    <x v="100"/>
    <n v="59.29"/>
    <n v="64.89"/>
    <n v="4.57"/>
    <n v="1.01"/>
    <n v="3.2"/>
    <n v="2"/>
    <n v="4.62"/>
    <n v="4.1900000000000004"/>
    <n v="1.2204999999999999"/>
    <x v="6"/>
  </r>
  <r>
    <x v="5"/>
    <n v="97"/>
    <n v="0"/>
    <x v="65"/>
    <n v="0"/>
    <n v="6.19"/>
    <n v="0"/>
    <n v="0"/>
    <n v="0"/>
    <n v="0.5585"/>
    <n v="0.52739999999999998"/>
    <x v="101"/>
    <n v="70.099999999999994"/>
    <n v="29.78"/>
    <n v="3.07"/>
    <n v="0.78"/>
    <n v="2.79"/>
    <n v="2.5"/>
    <n v="3.08"/>
    <n v="2.88"/>
    <n v="0.78800000000000003"/>
    <x v="6"/>
  </r>
  <r>
    <x v="6"/>
    <n v="413"/>
    <n v="0"/>
    <x v="66"/>
    <n v="0"/>
    <n v="2.91"/>
    <n v="0"/>
    <n v="0"/>
    <n v="0"/>
    <n v="0.6472"/>
    <n v="0.60860000000000003"/>
    <x v="102"/>
    <n v="54"/>
    <n v="75.06"/>
    <n v="6.42"/>
    <n v="0.85"/>
    <n v="2.86"/>
    <n v="2.83"/>
    <n v="3.7"/>
    <n v="3.44"/>
    <n v="1.349"/>
    <x v="6"/>
  </r>
  <r>
    <x v="7"/>
    <n v="172"/>
    <n v="5"/>
    <x v="67"/>
    <n v="0"/>
    <n v="2.33"/>
    <n v="0"/>
    <n v="0"/>
    <n v="0"/>
    <n v="0.65739999999999998"/>
    <n v="0.65569999999999995"/>
    <x v="103"/>
    <n v="50.9"/>
    <n v="79.67"/>
    <n v="5.6"/>
    <n v="1.32"/>
    <n v="9.36"/>
    <n v="2.63"/>
    <n v="4.03"/>
    <n v="4.2300000000000004"/>
    <n v="1.6894"/>
    <x v="6"/>
  </r>
  <r>
    <x v="8"/>
    <n v="217"/>
    <n v="0"/>
    <x v="68"/>
    <n v="0"/>
    <n v="5.53"/>
    <n v="0"/>
    <n v="0"/>
    <n v="0"/>
    <n v="0.64080000000000004"/>
    <n v="0.5968"/>
    <x v="104"/>
    <n v="56.68"/>
    <n v="62.67"/>
    <n v="7.17"/>
    <n v="0.66"/>
    <n v="3.35"/>
    <n v="2.09"/>
    <n v="2.63"/>
    <n v="2.62"/>
    <n v="1.2425999999999999"/>
    <x v="6"/>
  </r>
  <r>
    <x v="9"/>
    <n v="218"/>
    <n v="0"/>
    <x v="59"/>
    <n v="0"/>
    <n v="5.5"/>
    <n v="0"/>
    <n v="0"/>
    <n v="0"/>
    <n v="0.65969999999999995"/>
    <n v="0.63160000000000005"/>
    <x v="105"/>
    <n v="56.88"/>
    <n v="89.67"/>
    <n v="6.73"/>
    <n v="0.94"/>
    <n v="5.23"/>
    <n v="3.19"/>
    <n v="3.88"/>
    <n v="3.9"/>
    <n v="0.8669"/>
    <x v="6"/>
  </r>
  <r>
    <x v="10"/>
    <n v="172"/>
    <n v="21"/>
    <x v="69"/>
    <n v="0"/>
    <n v="3.49"/>
    <n v="0"/>
    <n v="0"/>
    <n v="0"/>
    <n v="0.84560000000000002"/>
    <n v="0.80169999999999997"/>
    <x v="106"/>
    <n v="50.33"/>
    <n v="76.22"/>
    <n v="5.53"/>
    <n v="0.94"/>
    <n v="5.5"/>
    <n v="1.92"/>
    <n v="4.5999999999999996"/>
    <n v="4.08"/>
    <n v="2.5468000000000002"/>
    <x v="6"/>
  </r>
  <r>
    <x v="11"/>
    <n v="237"/>
    <n v="33"/>
    <x v="70"/>
    <n v="0"/>
    <n v="3.8"/>
    <n v="0"/>
    <n v="0"/>
    <n v="0"/>
    <n v="0.53710000000000002"/>
    <n v="0.51649999999999996"/>
    <x v="107"/>
    <n v="59.31"/>
    <n v="81.33"/>
    <n v="7.83"/>
    <n v="0.98"/>
    <n v="3.71"/>
    <n v="2.41"/>
    <n v="3.35"/>
    <n v="3.1"/>
    <n v="0.80159999999999998"/>
    <x v="6"/>
  </r>
  <r>
    <x v="12"/>
    <n v="67"/>
    <n v="0"/>
    <x v="7"/>
    <n v="0"/>
    <n v="1.49"/>
    <n v="0"/>
    <n v="0"/>
    <n v="0"/>
    <n v="0.59519999999999995"/>
    <n v="0.63780000000000003"/>
    <x v="108"/>
    <n v="62.69"/>
    <n v="182"/>
    <n v="6.7"/>
    <n v="1.67"/>
    <n v="6"/>
    <n v="1"/>
    <n v="7.4"/>
    <n v="6.79"/>
    <n v="1.1722999999999999"/>
    <x v="6"/>
  </r>
  <r>
    <x v="13"/>
    <n v="228"/>
    <n v="0"/>
    <x v="71"/>
    <n v="0"/>
    <n v="3.51"/>
    <n v="0"/>
    <n v="0"/>
    <n v="0"/>
    <n v="0.76719999999999999"/>
    <n v="0.96740000000000004"/>
    <x v="109"/>
    <n v="50.44"/>
    <n v="90.11"/>
    <n v="7.5"/>
    <n v="0.79"/>
    <n v="4.08"/>
    <n v="3.3"/>
    <n v="3.76"/>
    <n v="3.58"/>
    <n v="1.7330000000000001"/>
    <x v="6"/>
  </r>
  <r>
    <x v="14"/>
    <n v="88"/>
    <n v="0"/>
    <x v="7"/>
    <n v="0"/>
    <n v="4.55"/>
    <n v="0"/>
    <n v="0"/>
    <n v="0"/>
    <n v="0.73440000000000005"/>
    <n v="0.64380000000000004"/>
    <x v="110"/>
    <n v="45.45"/>
    <n v="71.67"/>
    <n v="8.6"/>
    <n v="0.59"/>
    <n v="2.09"/>
    <n v="1.55"/>
    <n v="2.72"/>
    <n v="2.5"/>
    <n v="1.3752"/>
    <x v="6"/>
  </r>
  <r>
    <x v="15"/>
    <n v="82"/>
    <n v="0"/>
    <x v="7"/>
    <n v="0"/>
    <n v="6.1"/>
    <n v="0"/>
    <n v="0"/>
    <n v="0"/>
    <n v="0.57940000000000003"/>
    <n v="0.56510000000000005"/>
    <x v="111"/>
    <n v="52.44"/>
    <n v="130.69"/>
    <n v="8.1999999999999993"/>
    <n v="1.1200000000000001"/>
    <n v="6.83"/>
    <n v="2.25"/>
    <n v="4.54"/>
    <n v="4.62"/>
    <n v="0"/>
    <x v="6"/>
  </r>
  <r>
    <x v="0"/>
    <n v="2811"/>
    <n v="0"/>
    <x v="72"/>
    <n v="0"/>
    <n v="3.17"/>
    <n v="0"/>
    <n v="2.2599999999999998"/>
    <n v="4.5"/>
    <n v="1.3051999999999999"/>
    <n v="1.3022"/>
    <x v="112"/>
    <n v="37.25"/>
    <n v="86.69"/>
    <n v="4.8899999999999997"/>
    <n v="1.19"/>
    <n v="5.75"/>
    <n v="4.29"/>
    <n v="5.68"/>
    <n v="5.24"/>
    <n v="1.7133"/>
    <x v="7"/>
  </r>
  <r>
    <x v="1"/>
    <n v="928"/>
    <n v="0"/>
    <x v="73"/>
    <n v="0"/>
    <n v="3.66"/>
    <n v="0"/>
    <n v="7.09"/>
    <n v="7.04"/>
    <n v="1.1682999999999999"/>
    <n v="1.1660999999999999"/>
    <x v="113"/>
    <n v="39.28"/>
    <n v="85.56"/>
    <n v="5.08"/>
    <n v="1.21"/>
    <n v="6.28"/>
    <n v="4.5"/>
    <n v="5.3"/>
    <n v="5.18"/>
    <n v="1.0041"/>
    <x v="7"/>
  </r>
  <r>
    <x v="2"/>
    <n v="201"/>
    <n v="0"/>
    <x v="74"/>
    <n v="0"/>
    <n v="4.4800000000000004"/>
    <n v="0"/>
    <n v="0"/>
    <n v="0"/>
    <n v="0.77110000000000001"/>
    <n v="0.71150000000000002"/>
    <x v="114"/>
    <n v="51.24"/>
    <n v="73.760000000000005"/>
    <n v="6.27"/>
    <n v="0.81"/>
    <n v="8.08"/>
    <n v="2.27"/>
    <n v="3.41"/>
    <n v="3.54"/>
    <n v="1.486"/>
    <x v="7"/>
  </r>
  <r>
    <x v="3"/>
    <n v="246"/>
    <n v="0"/>
    <x v="75"/>
    <n v="0"/>
    <n v="6.5"/>
    <n v="0"/>
    <n v="0"/>
    <n v="0"/>
    <n v="0.69289999999999996"/>
    <n v="0.65080000000000005"/>
    <x v="115"/>
    <n v="51.63"/>
    <n v="103.44"/>
    <n v="8.0299999999999994"/>
    <n v="0.98"/>
    <n v="7.08"/>
    <n v="2.4700000000000002"/>
    <n v="3.88"/>
    <n v="3.95"/>
    <n v="0.92449999999999999"/>
    <x v="7"/>
  </r>
  <r>
    <x v="4"/>
    <n v="138"/>
    <n v="2"/>
    <x v="7"/>
    <n v="0"/>
    <n v="7.25"/>
    <n v="0"/>
    <n v="0"/>
    <n v="0"/>
    <n v="0.81489999999999996"/>
    <n v="0.76119999999999999"/>
    <x v="116"/>
    <n v="41.18"/>
    <n v="55.7"/>
    <n v="4.53"/>
    <n v="0.91"/>
    <n v="4.0999999999999996"/>
    <n v="2.33"/>
    <n v="3.83"/>
    <n v="3.78"/>
    <n v="0.97819999999999996"/>
    <x v="7"/>
  </r>
  <r>
    <x v="5"/>
    <n v="96"/>
    <n v="0"/>
    <x v="7"/>
    <n v="0"/>
    <n v="6.25"/>
    <n v="0"/>
    <n v="0"/>
    <n v="0"/>
    <n v="0.56200000000000006"/>
    <n v="0.5575"/>
    <x v="117"/>
    <n v="54.17"/>
    <n v="29.03"/>
    <n v="3.17"/>
    <n v="0.97"/>
    <n v="2.2400000000000002"/>
    <n v="1.86"/>
    <n v="3.21"/>
    <n v="2.83"/>
    <n v="0.82740000000000002"/>
    <x v="7"/>
  </r>
  <r>
    <x v="6"/>
    <n v="388"/>
    <n v="0"/>
    <x v="48"/>
    <n v="0"/>
    <n v="3.09"/>
    <n v="0"/>
    <n v="0"/>
    <n v="0"/>
    <n v="0.56630000000000003"/>
    <n v="0.52559999999999996"/>
    <x v="118"/>
    <n v="65.72"/>
    <n v="58.6"/>
    <n v="5.78"/>
    <n v="0.83"/>
    <n v="2.83"/>
    <n v="2.79"/>
    <n v="3.24"/>
    <n v="3.03"/>
    <n v="1.0210999999999999"/>
    <x v="7"/>
  </r>
  <r>
    <x v="7"/>
    <n v="196"/>
    <n v="1"/>
    <x v="7"/>
    <n v="0"/>
    <n v="4.08"/>
    <n v="0"/>
    <n v="0"/>
    <n v="0"/>
    <n v="0.52390000000000003"/>
    <n v="0.52470000000000006"/>
    <x v="119"/>
    <n v="67.010000000000005"/>
    <n v="71.83"/>
    <n v="6.3"/>
    <n v="1.24"/>
    <n v="6.83"/>
    <n v="1.93"/>
    <n v="3.56"/>
    <n v="3.54"/>
    <n v="0.75609999999999999"/>
    <x v="7"/>
  </r>
  <r>
    <x v="8"/>
    <n v="228"/>
    <n v="0"/>
    <x v="7"/>
    <n v="0"/>
    <n v="8.33"/>
    <n v="0"/>
    <n v="0"/>
    <n v="0"/>
    <n v="0.58640000000000003"/>
    <n v="0.55010000000000003"/>
    <x v="120"/>
    <n v="57.89"/>
    <n v="68.06"/>
    <n v="7.27"/>
    <n v="0.78"/>
    <n v="3.27"/>
    <n v="2.84"/>
    <n v="2.89"/>
    <n v="2.88"/>
    <n v="1.0421"/>
    <x v="7"/>
  </r>
  <r>
    <x v="9"/>
    <n v="100"/>
    <n v="38"/>
    <x v="76"/>
    <n v="0"/>
    <n v="4.37"/>
    <n v="0"/>
    <n v="0"/>
    <n v="0"/>
    <n v="0.74350000000000005"/>
    <n v="0.72560000000000002"/>
    <x v="121"/>
    <n v="55.86"/>
    <n v="84.19"/>
    <n v="5.87"/>
    <n v="1.24"/>
    <n v="3.39"/>
    <n v="3.8"/>
    <n v="4.91"/>
    <n v="4.3600000000000003"/>
    <n v="1.3593"/>
    <x v="7"/>
  </r>
  <r>
    <x v="10"/>
    <n v="187"/>
    <n v="46"/>
    <x v="7"/>
    <n v="0"/>
    <n v="5.35"/>
    <n v="0"/>
    <n v="0"/>
    <n v="0"/>
    <n v="0.47439999999999999"/>
    <n v="0.47220000000000001"/>
    <x v="122"/>
    <n v="67.86"/>
    <n v="51.4"/>
    <n v="6"/>
    <n v="1.34"/>
    <n v="1.67"/>
    <n v="1.58"/>
    <n v="3.24"/>
    <n v="2.64"/>
    <n v="0.36530000000000001"/>
    <x v="7"/>
  </r>
  <r>
    <x v="11"/>
    <n v="261"/>
    <n v="35"/>
    <x v="77"/>
    <n v="0"/>
    <n v="3.45"/>
    <n v="0"/>
    <n v="0"/>
    <n v="0"/>
    <n v="0.45279999999999998"/>
    <n v="0.4486"/>
    <x v="123"/>
    <n v="69.91"/>
    <n v="97.74"/>
    <n v="8.6300000000000008"/>
    <n v="1.23"/>
    <n v="7.57"/>
    <n v="2.67"/>
    <n v="3.67"/>
    <n v="3.49"/>
    <n v="0.52849999999999997"/>
    <x v="7"/>
  </r>
  <r>
    <x v="12"/>
    <n v="50"/>
    <n v="0"/>
    <x v="7"/>
    <n v="0"/>
    <n v="4"/>
    <n v="0"/>
    <n v="0"/>
    <n v="0"/>
    <n v="0.48"/>
    <n v="0.47839999999999999"/>
    <x v="124"/>
    <n v="72"/>
    <n v="41.94"/>
    <n v="5"/>
    <n v="102"/>
    <n v="0"/>
    <n v="2.33"/>
    <n v="2.64"/>
    <n v="2.6"/>
    <n v="0.749"/>
    <x v="7"/>
  </r>
  <r>
    <x v="13"/>
    <n v="229"/>
    <n v="1"/>
    <x v="7"/>
    <n v="0"/>
    <n v="3.06"/>
    <n v="0"/>
    <n v="0"/>
    <n v="47.62"/>
    <n v="0.63329999999999997"/>
    <n v="0.63070000000000004"/>
    <x v="125"/>
    <n v="52.42"/>
    <n v="80.86"/>
    <n v="7.23"/>
    <n v="1.06"/>
    <n v="2.4700000000000002"/>
    <n v="3.19"/>
    <n v="3.78"/>
    <n v="3.41"/>
    <n v="0.73950000000000005"/>
    <x v="7"/>
  </r>
  <r>
    <x v="14"/>
    <n v="76"/>
    <n v="0"/>
    <x v="78"/>
    <n v="0"/>
    <n v="9.2100000000000009"/>
    <n v="0"/>
    <n v="0"/>
    <n v="0"/>
    <n v="0.91180000000000005"/>
    <n v="0.81530000000000002"/>
    <x v="126"/>
    <n v="51.32"/>
    <n v="73.23"/>
    <n v="7.5"/>
    <n v="0.62"/>
    <n v="2.33"/>
    <n v="2.17"/>
    <n v="3.43"/>
    <n v="3.02"/>
    <n v="1.6271"/>
    <x v="7"/>
  </r>
  <r>
    <x v="15"/>
    <n v="101"/>
    <n v="0"/>
    <x v="7"/>
    <n v="0"/>
    <n v="3.96"/>
    <n v="0"/>
    <n v="0"/>
    <n v="0"/>
    <n v="0.53680000000000005"/>
    <n v="0.54239999999999999"/>
    <x v="127"/>
    <n v="56"/>
    <n v="159.03"/>
    <n v="10.1"/>
    <n v="1.66"/>
    <n v="11.71"/>
    <n v="2.8"/>
    <n v="3.62"/>
    <n v="4.88"/>
    <n v="2.758"/>
    <x v="7"/>
  </r>
  <r>
    <x v="0"/>
    <n v="0"/>
    <n v="0"/>
    <x v="7"/>
    <n v="0"/>
    <n v="0"/>
    <n v="0"/>
    <n v="0"/>
    <n v="0"/>
    <n v="0"/>
    <n v="0"/>
    <x v="128"/>
    <n v="0"/>
    <n v="0"/>
    <n v="0"/>
    <n v="0"/>
    <n v="0"/>
    <n v="0"/>
    <n v="0"/>
    <n v="0"/>
    <n v="0"/>
    <x v="8"/>
  </r>
  <r>
    <x v="1"/>
    <n v="0"/>
    <n v="0"/>
    <x v="7"/>
    <n v="0"/>
    <n v="0"/>
    <n v="0"/>
    <n v="0"/>
    <n v="0"/>
    <n v="0"/>
    <n v="0"/>
    <x v="128"/>
    <n v="0"/>
    <n v="0"/>
    <n v="0"/>
    <n v="0"/>
    <n v="0"/>
    <n v="0"/>
    <n v="0"/>
    <n v="0"/>
    <n v="0"/>
    <x v="8"/>
  </r>
  <r>
    <x v="2"/>
    <n v="226"/>
    <n v="0"/>
    <x v="79"/>
    <n v="0"/>
    <n v="6.64"/>
    <n v="0"/>
    <n v="0"/>
    <n v="0"/>
    <n v="0.58089999999999997"/>
    <n v="0.57830000000000004"/>
    <x v="129"/>
    <n v="60.18"/>
    <n v="69.56"/>
    <n v="6.97"/>
    <n v="1.02"/>
    <n v="5.05"/>
    <n v="1.85"/>
    <n v="2.88"/>
    <n v="2.92"/>
    <n v="0.89539999999999997"/>
    <x v="8"/>
  </r>
  <r>
    <x v="3"/>
    <n v="224"/>
    <n v="1"/>
    <x v="80"/>
    <n v="0"/>
    <n v="4.0199999999999996"/>
    <n v="0"/>
    <n v="0"/>
    <n v="0"/>
    <n v="0.64259999999999995"/>
    <n v="0.64249999999999996"/>
    <x v="130"/>
    <n v="49.78"/>
    <n v="95.78"/>
    <n v="7.17"/>
    <n v="1.23"/>
    <n v="4.91"/>
    <n v="3.36"/>
    <n v="3.95"/>
    <n v="3.93"/>
    <n v="0.90280000000000005"/>
    <x v="8"/>
  </r>
  <r>
    <x v="4"/>
    <n v="120"/>
    <n v="3"/>
    <x v="81"/>
    <n v="0"/>
    <n v="3.33"/>
    <n v="0"/>
    <n v="0"/>
    <n v="0"/>
    <n v="0.54400000000000004"/>
    <n v="0.54039999999999999"/>
    <x v="131"/>
    <n v="52.99"/>
    <n v="43.33"/>
    <n v="3.97"/>
    <n v="1.1100000000000001"/>
    <n v="4.57"/>
    <n v="2.33"/>
    <n v="3.31"/>
    <n v="3.27"/>
    <n v="0.54269999999999996"/>
    <x v="8"/>
  </r>
  <r>
    <x v="5"/>
    <n v="0"/>
    <n v="0"/>
    <x v="7"/>
    <n v="0"/>
    <n v="0"/>
    <n v="0"/>
    <n v="0"/>
    <n v="0"/>
    <n v="0"/>
    <n v="0"/>
    <x v="128"/>
    <n v="0"/>
    <n v="0"/>
    <n v="0"/>
    <n v="0"/>
    <n v="0"/>
    <n v="0"/>
    <n v="0"/>
    <n v="0"/>
    <n v="0"/>
    <x v="8"/>
  </r>
  <r>
    <x v="6"/>
    <n v="410"/>
    <n v="0"/>
    <x v="82"/>
    <n v="0"/>
    <n v="3.66"/>
    <n v="0"/>
    <n v="0"/>
    <n v="0"/>
    <n v="0.53080000000000005"/>
    <n v="0.52649999999999997"/>
    <x v="132"/>
    <n v="62.65"/>
    <n v="55.83"/>
    <n v="6.1"/>
    <n v="0.91"/>
    <n v="2.8"/>
    <n v="2.2999999999999998"/>
    <n v="2.7"/>
    <n v="2.72"/>
    <n v="0.67669999999999997"/>
    <x v="8"/>
  </r>
  <r>
    <x v="7"/>
    <n v="183"/>
    <n v="1"/>
    <x v="7"/>
    <n v="0"/>
    <n v="1.64"/>
    <n v="0"/>
    <n v="0"/>
    <n v="0"/>
    <n v="0.58460000000000001"/>
    <n v="0.58260000000000001"/>
    <x v="133"/>
    <n v="53.59"/>
    <n v="71.78"/>
    <n v="5.97"/>
    <n v="1.1299999999999999"/>
    <n v="3.09"/>
    <n v="2.36"/>
    <n v="3.78"/>
    <n v="3.6"/>
    <n v="0.63600000000000001"/>
    <x v="8"/>
  </r>
  <r>
    <x v="8"/>
    <n v="205"/>
    <n v="0"/>
    <x v="83"/>
    <n v="0"/>
    <n v="3.9"/>
    <n v="0"/>
    <n v="0"/>
    <n v="0"/>
    <n v="0.59230000000000005"/>
    <n v="0.59179999999999999"/>
    <x v="134"/>
    <n v="55.12"/>
    <n v="78.39"/>
    <n v="6.67"/>
    <n v="1.0900000000000001"/>
    <n v="5.72"/>
    <n v="2"/>
    <n v="3.35"/>
    <n v="3.4"/>
    <n v="0.68679999999999997"/>
    <x v="8"/>
  </r>
  <r>
    <x v="9"/>
    <n v="211"/>
    <n v="7"/>
    <x v="55"/>
    <n v="0"/>
    <n v="5.21"/>
    <n v="0"/>
    <n v="0"/>
    <n v="0"/>
    <n v="0.57269999999999999"/>
    <n v="0.57189999999999996"/>
    <x v="135"/>
    <n v="60.29"/>
    <n v="86.11"/>
    <n v="6.7"/>
    <n v="1.25"/>
    <n v="5.0599999999999996"/>
    <n v="2.81"/>
    <n v="5.84"/>
    <n v="3.8"/>
    <n v="1.1076999999999999"/>
    <x v="8"/>
  </r>
  <r>
    <x v="10"/>
    <n v="178"/>
    <n v="18"/>
    <x v="7"/>
    <n v="0"/>
    <n v="3.93"/>
    <n v="0"/>
    <n v="0"/>
    <n v="0"/>
    <n v="0.53090000000000004"/>
    <n v="0.52880000000000005"/>
    <x v="136"/>
    <n v="54.72"/>
    <n v="159.88999999999999"/>
    <n v="5.73"/>
    <n v="3.01"/>
    <n v="1.5"/>
    <n v="2"/>
    <n v="2.88"/>
    <n v="8.16"/>
    <n v="0.62180000000000002"/>
    <x v="8"/>
  </r>
  <r>
    <x v="11"/>
    <n v="0"/>
    <n v="0"/>
    <x v="7"/>
    <n v="0"/>
    <n v="0"/>
    <n v="0"/>
    <n v="0"/>
    <n v="0"/>
    <n v="0"/>
    <n v="0"/>
    <x v="128"/>
    <n v="0"/>
    <n v="0"/>
    <n v="0"/>
    <n v="0"/>
    <n v="0"/>
    <n v="0"/>
    <n v="0"/>
    <n v="0"/>
    <n v="0"/>
    <x v="8"/>
  </r>
  <r>
    <x v="12"/>
    <n v="0"/>
    <n v="0"/>
    <x v="7"/>
    <n v="0"/>
    <n v="0"/>
    <n v="0"/>
    <n v="0"/>
    <n v="0"/>
    <n v="0"/>
    <n v="0"/>
    <x v="128"/>
    <n v="0"/>
    <n v="0"/>
    <n v="0"/>
    <n v="0"/>
    <n v="0"/>
    <n v="0"/>
    <n v="0"/>
    <n v="0"/>
    <n v="0"/>
    <x v="8"/>
  </r>
  <r>
    <x v="13"/>
    <n v="0"/>
    <n v="0"/>
    <x v="7"/>
    <n v="0"/>
    <n v="0"/>
    <n v="0"/>
    <n v="0"/>
    <n v="0"/>
    <n v="0"/>
    <n v="0"/>
    <x v="128"/>
    <n v="0"/>
    <n v="0"/>
    <n v="0"/>
    <n v="0"/>
    <n v="0"/>
    <n v="0"/>
    <n v="0"/>
    <n v="0"/>
    <n v="0"/>
    <x v="8"/>
  </r>
  <r>
    <x v="14"/>
    <n v="0"/>
    <n v="0"/>
    <x v="7"/>
    <n v="0"/>
    <n v="0"/>
    <n v="0"/>
    <n v="0"/>
    <n v="0"/>
    <n v="0"/>
    <n v="0"/>
    <x v="128"/>
    <n v="0"/>
    <n v="0"/>
    <n v="0"/>
    <n v="0"/>
    <n v="0"/>
    <n v="0"/>
    <n v="0"/>
    <n v="0"/>
    <n v="0"/>
    <x v="8"/>
  </r>
  <r>
    <x v="15"/>
    <n v="110"/>
    <n v="0"/>
    <x v="7"/>
    <n v="0"/>
    <n v="3.64"/>
    <n v="0"/>
    <n v="0"/>
    <n v="0"/>
    <n v="0.45910000000000001"/>
    <n v="0.46179999999999999"/>
    <x v="137"/>
    <n v="64.55"/>
    <n v="145"/>
    <n v="11"/>
    <n v="1.39"/>
    <n v="4"/>
    <n v="3.17"/>
    <n v="4.0599999999999996"/>
    <n v="3.95"/>
    <n v="0.64670000000000005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ค่า" updatedVersion="3" minRefreshableVersion="3" showCalcMbrs="0" useAutoFormatting="1" itemPrintTitles="1" createdVersion="3" indent="0" outline="1" outlineData="1" multipleFieldFilters="0" chartFormat="5" rowHeaderCaption="หน่วยบริการ" colHeaderCaption="เดือน">
  <location ref="A151:K155" firstHeaderRow="1" firstDataRow="2" firstDataCol="1"/>
  <pivotFields count="22">
    <pivotField axis="axisRow" showAll="0">
      <items count="17">
        <item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t="default"/>
      </items>
    </pivotField>
    <pivotField numFmtId="3" showAll="0" defaultSubtotal="0"/>
    <pivotField numFmtId="3"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2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D02 อัตราการใช้เตียง" fld="14" baseField="0" baseItem="0"/>
  </dataFields>
  <chartFormats count="1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7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8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0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1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2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3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4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5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6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7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ค่า" updatedVersion="3" minRefreshableVersion="3" showCalcMbrs="0" useAutoFormatting="1" itemPrintTitles="1" createdVersion="3" indent="0" outline="1" outlineData="1" multipleFieldFilters="0" chartFormat="3" rowHeaderCaption="หน่วยบริการ" colHeaderCaption="เดือน">
  <location ref="A113:K117" firstHeaderRow="1" firstDataRow="2" firstDataCol="1"/>
  <pivotFields count="22">
    <pivotField axis="axisRow" showAll="0">
      <items count="17">
        <item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t="default"/>
      </items>
    </pivotField>
    <pivotField numFmtId="3" showAll="0" defaultSubtotal="0"/>
    <pivotField numFmtId="3"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2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D01 อัตราการครองเตียง" fld="13" baseField="0" baseItem="0"/>
  </dataFields>
  <chartFormats count="24">
    <chartFormat chart="2" format="21" series="1">
      <pivotArea type="data" outline="0" fieldPosition="0">
        <references count="1">
          <reference field="21" count="1" selected="0">
            <x v="0"/>
          </reference>
        </references>
      </pivotArea>
    </chartFormat>
    <chartFormat chart="2" format="22" series="1">
      <pivotArea type="data" outline="0" fieldPosition="0">
        <references count="1">
          <reference field="21" count="1" selected="0">
            <x v="1"/>
          </reference>
        </references>
      </pivotArea>
    </chartFormat>
    <chartFormat chart="2" format="23" series="1">
      <pivotArea type="data" outline="0" fieldPosition="0">
        <references count="1">
          <reference field="21" count="1" selected="0">
            <x v="2"/>
          </reference>
        </references>
      </pivotArea>
    </chartFormat>
    <chartFormat chart="2" format="24" series="1">
      <pivotArea type="data" outline="0" fieldPosition="0">
        <references count="1">
          <reference field="21" count="1" selected="0">
            <x v="3"/>
          </reference>
        </references>
      </pivotArea>
    </chartFormat>
    <chartFormat chart="2" format="25" series="1">
      <pivotArea type="data" outline="0" fieldPosition="0">
        <references count="1">
          <reference field="21" count="1" selected="0">
            <x v="4"/>
          </reference>
        </references>
      </pivotArea>
    </chartFormat>
    <chartFormat chart="2" format="26" series="1">
      <pivotArea type="data" outline="0" fieldPosition="0">
        <references count="1">
          <reference field="21" count="1" selected="0">
            <x v="5"/>
          </reference>
        </references>
      </pivotArea>
    </chartFormat>
    <chartFormat chart="2" format="27" series="1">
      <pivotArea type="data" outline="0" fieldPosition="0">
        <references count="1">
          <reference field="21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21" count="1" selected="0">
            <x v="0"/>
          </reference>
        </references>
      </pivotArea>
    </chartFormat>
    <chartFormat chart="0" format="8" series="1">
      <pivotArea type="data" outline="0" fieldPosition="0">
        <references count="1">
          <reference field="21" count="1" selected="0">
            <x v="1"/>
          </reference>
        </references>
      </pivotArea>
    </chartFormat>
    <chartFormat chart="0" format="9" series="1">
      <pivotArea type="data" outline="0" fieldPosition="0">
        <references count="1">
          <reference field="21" count="1" selected="0">
            <x v="2"/>
          </reference>
        </references>
      </pivotArea>
    </chartFormat>
    <chartFormat chart="0" format="10" series="1">
      <pivotArea type="data" outline="0" fieldPosition="0">
        <references count="1">
          <reference field="21" count="1" selected="0">
            <x v="3"/>
          </reference>
        </references>
      </pivotArea>
    </chartFormat>
    <chartFormat chart="0" format="11" series="1">
      <pivotArea type="data" outline="0" fieldPosition="0">
        <references count="1">
          <reference field="21" count="1" selected="0">
            <x v="4"/>
          </reference>
        </references>
      </pivotArea>
    </chartFormat>
    <chartFormat chart="0" format="12" series="1">
      <pivotArea type="data" outline="0" fieldPosition="0">
        <references count="1">
          <reference field="21" count="1" selected="0">
            <x v="5"/>
          </reference>
        </references>
      </pivotArea>
    </chartFormat>
    <chartFormat chart="0" format="13" series="1">
      <pivotArea type="data" outline="0" fieldPosition="0">
        <references count="1">
          <reference field="21" count="1" selected="0">
            <x v="6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0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1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2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3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4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5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6"/>
          </reference>
        </references>
      </pivotArea>
    </chartFormat>
    <chartFormat chart="0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7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ค่า" updatedVersion="3" minRefreshableVersion="3" showCalcMbrs="0" useAutoFormatting="1" itemPrintTitles="1" createdVersion="3" indent="0" outline="1" outlineData="1" multipleFieldFilters="0" chartFormat="1" rowHeaderCaption="หน่วยบริการ" colHeaderCaption="เดือน">
  <location ref="A76:K80" firstHeaderRow="1" firstDataRow="2" firstDataCol="1"/>
  <pivotFields count="22">
    <pivotField axis="axisRow" showAll="0">
      <items count="17">
        <item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t="default"/>
      </items>
    </pivotField>
    <pivotField numFmtId="3" showAll="0" defaultSubtotal="0"/>
    <pivotField numFmtId="3"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2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C02 ค่าน้ำหนักสัมพัทธ์ที่ปรับค่าแล้วเฉลี่ย " fld="10" baseField="0" baseItem="0"/>
  </dataFields>
  <chartFormats count="1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3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4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5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6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1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7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ค่า" updatedVersion="3" minRefreshableVersion="3" showCalcMbrs="0" useAutoFormatting="1" itemPrintTitles="1" createdVersion="3" indent="0" outline="1" outlineData="1" multipleFieldFilters="0" chartFormat="1" rowHeaderCaption="หน่วยบริการ" colHeaderCaption="เดือน">
  <location ref="A39:K43" firstHeaderRow="1" firstDataRow="2" firstDataCol="1"/>
  <pivotFields count="22">
    <pivotField axis="axisRow" showAll="0" defaultSubtotal="0">
      <items count="16">
        <item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</items>
    </pivotField>
    <pivotField numFmtId="3" showAll="0" defaultSubtotal="0"/>
    <pivotField numFmtId="3"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2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C05 ค่ารักษาพยาบาลเฉลี่ยต่อหนึ่งหน่วยน้ำหนักสัมพัทธ์ที่ปรับค่าแล้วของผู้ป่วยใน" fld="11" baseField="0" baseItem="0"/>
  </dataFields>
  <chartFormats count="1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3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4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5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6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1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7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ค่า" updatedVersion="3" minRefreshableVersion="3" showCalcMbrs="0" useAutoFormatting="1" itemPrintTitles="1" createdVersion="3" indent="0" outline="1" outlineData="1" multipleFieldFilters="0" chartFormat="1" rowHeaderCaption="หน่วยบริการ" colHeaderCaption="เดือน">
  <location ref="A1:K5" firstHeaderRow="1" firstDataRow="2" firstDataCol="1"/>
  <pivotFields count="22">
    <pivotField axis="axisRow" showAll="0" defaultSubtotal="0">
      <items count="16">
        <item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</items>
    </pivotField>
    <pivotField numFmtId="3" showAll="0" defaultSubtotal="0"/>
    <pivotField numFmtId="3" showAll="0" defaultSubtotal="0"/>
    <pivotField dataField="1" showAll="0" defaultSubtotal="0"/>
    <pivotField numFmtId="2" showAll="0"/>
    <pivotField numFmtId="2" showAll="0"/>
    <pivotField numFmtId="2" showAll="0"/>
    <pivotField numFmtId="2" showAll="0"/>
    <pivotField numFmtId="2" showAll="0"/>
    <pivotField numFmtId="187" showAll="0"/>
    <pivotField numFmtId="187" showAll="0"/>
    <pivotField numFmtId="4" showAll="0"/>
    <pivotField numFmtId="4" showAll="0"/>
    <pivotField numFmtId="2" showAll="0"/>
    <pivotField numFmtId="2" showAll="0"/>
    <pivotField numFmtId="2" showAll="0"/>
    <pivotField numFmtId="2" showAll="0"/>
    <pivotField numFmtId="2" showAll="0"/>
    <pivotField numFmtId="4" showAll="0"/>
    <pivotField numFmtId="4" showAll="0"/>
    <pivotField numFmtId="187" showAll="0"/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2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A01 อัตราตายผู้ป่วยในอย่างหยาบ " fld="3" baseField="0" baseItem="0"/>
  </dataFields>
  <chartFormats count="17">
    <chartFormat chart="0" format="5" series="1">
      <pivotArea type="data" outline="0" fieldPosition="0">
        <references count="1">
          <reference field="21" count="1" selected="0">
            <x v="0"/>
          </reference>
        </references>
      </pivotArea>
    </chartFormat>
    <chartFormat chart="0" format="6" series="1">
      <pivotArea type="data" outline="0" fieldPosition="0">
        <references count="1">
          <reference field="21" count="1" selected="0">
            <x v="1"/>
          </reference>
        </references>
      </pivotArea>
    </chartFormat>
    <chartFormat chart="0" format="7" series="1">
      <pivotArea type="data" outline="0" fieldPosition="0">
        <references count="1">
          <reference field="21" count="1" selected="0">
            <x v="2"/>
          </reference>
        </references>
      </pivotArea>
    </chartFormat>
    <chartFormat chart="0" format="15" series="1">
      <pivotArea type="data" outline="0" fieldPosition="0">
        <references count="1">
          <reference field="21" count="1" selected="0">
            <x v="3"/>
          </reference>
        </references>
      </pivotArea>
    </chartFormat>
    <chartFormat chart="0" format="16" series="1">
      <pivotArea type="data" outline="0" fieldPosition="0">
        <references count="1">
          <reference field="21" count="1" selected="0">
            <x v="4"/>
          </reference>
        </references>
      </pivotArea>
    </chartFormat>
    <chartFormat chart="0" format="17" series="1">
      <pivotArea type="data" outline="0" fieldPosition="0">
        <references count="1">
          <reference field="21" count="1" selected="0">
            <x v="5"/>
          </reference>
        </references>
      </pivotArea>
    </chartFormat>
    <chartFormat chart="0" format="18" series="1">
      <pivotArea type="data" outline="0" fieldPosition="0">
        <references count="1">
          <reference field="21" count="1" selected="0">
            <x v="6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0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1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2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3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4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5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6"/>
          </reference>
        </references>
      </pivotArea>
    </chartFormat>
    <chartFormat chart="0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21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59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C2" sqref="C2:I59"/>
    </sheetView>
  </sheetViews>
  <sheetFormatPr defaultRowHeight="12.75" x14ac:dyDescent="0.2"/>
  <cols>
    <col min="1" max="1" width="19" style="22" customWidth="1"/>
    <col min="2" max="2" width="14.5703125" style="22" customWidth="1"/>
    <col min="3" max="3" width="12" style="22" customWidth="1"/>
    <col min="4" max="4" width="11.28515625" style="22" customWidth="1"/>
    <col min="5" max="5" width="12.28515625" style="22" customWidth="1"/>
    <col min="6" max="6" width="10.85546875" style="22" bestFit="1" customWidth="1"/>
    <col min="7" max="7" width="10.7109375" style="22" customWidth="1"/>
    <col min="8" max="8" width="14.5703125" style="22" customWidth="1"/>
    <col min="9" max="9" width="10.85546875" style="22" bestFit="1" customWidth="1"/>
    <col min="10" max="10" width="12" style="22" hidden="1" customWidth="1"/>
    <col min="11" max="13" width="9.140625" style="22"/>
    <col min="14" max="14" width="8" style="22" bestFit="1" customWidth="1"/>
    <col min="15" max="15" width="12" style="22" bestFit="1" customWidth="1"/>
    <col min="16" max="16384" width="9.140625" style="22"/>
  </cols>
  <sheetData>
    <row r="1" spans="1:15" s="1" customFormat="1" ht="23.25" x14ac:dyDescent="0.5">
      <c r="A1" s="1" t="s">
        <v>96</v>
      </c>
    </row>
    <row r="2" spans="1:15" s="17" customFormat="1" x14ac:dyDescent="0.2">
      <c r="A2" s="16" t="s">
        <v>0</v>
      </c>
      <c r="B2" s="18" t="s">
        <v>55</v>
      </c>
      <c r="C2" s="19" t="s">
        <v>50</v>
      </c>
      <c r="D2" s="19" t="s">
        <v>51</v>
      </c>
      <c r="E2" s="19" t="s">
        <v>52</v>
      </c>
      <c r="F2" s="19" t="s">
        <v>72</v>
      </c>
      <c r="G2" s="19" t="s">
        <v>73</v>
      </c>
      <c r="H2" s="19" t="s">
        <v>74</v>
      </c>
      <c r="I2" s="19" t="s">
        <v>75</v>
      </c>
      <c r="J2" s="19" t="s">
        <v>76</v>
      </c>
      <c r="K2" s="19" t="s">
        <v>77</v>
      </c>
      <c r="L2" s="19" t="s">
        <v>78</v>
      </c>
      <c r="M2" s="19" t="s">
        <v>79</v>
      </c>
      <c r="N2" s="19" t="s">
        <v>80</v>
      </c>
      <c r="O2" s="18" t="s">
        <v>104</v>
      </c>
    </row>
    <row r="3" spans="1:15" x14ac:dyDescent="0.2">
      <c r="A3" s="140" t="s">
        <v>53</v>
      </c>
      <c r="B3" s="21" t="s">
        <v>99</v>
      </c>
      <c r="C3" s="20">
        <f>+C4*C5</f>
        <v>3953.8272000000002</v>
      </c>
      <c r="D3" s="20">
        <f>+D4*D5</f>
        <v>4308.37</v>
      </c>
      <c r="E3" s="20">
        <f>+E4*E5</f>
        <v>3955.5236</v>
      </c>
      <c r="F3" s="20">
        <f>+F4*F5</f>
        <v>4027.252</v>
      </c>
      <c r="G3" s="20">
        <f t="shared" ref="G3:N3" si="0">+G4*G5</f>
        <v>3807.8882000000003</v>
      </c>
      <c r="H3" s="20">
        <f t="shared" si="0"/>
        <v>4176.4616999999998</v>
      </c>
      <c r="I3" s="20">
        <f t="shared" si="0"/>
        <v>3802.5853999999999</v>
      </c>
      <c r="J3" s="20">
        <f t="shared" si="0"/>
        <v>4378.5924000000005</v>
      </c>
      <c r="K3" s="20">
        <f t="shared" si="0"/>
        <v>0</v>
      </c>
      <c r="L3" s="20">
        <f t="shared" si="0"/>
        <v>0</v>
      </c>
      <c r="M3" s="20">
        <f t="shared" si="0"/>
        <v>0</v>
      </c>
      <c r="N3" s="20">
        <f t="shared" si="0"/>
        <v>0</v>
      </c>
      <c r="O3" s="20">
        <f>SUM(C3:J3)</f>
        <v>32410.500500000002</v>
      </c>
    </row>
    <row r="4" spans="1:15" x14ac:dyDescent="0.2">
      <c r="A4" s="140"/>
      <c r="B4" s="21" t="s">
        <v>49</v>
      </c>
      <c r="C4" s="23">
        <f>+ตค!B4</f>
        <v>2963</v>
      </c>
      <c r="D4" s="23">
        <f>+พย!B4</f>
        <v>2956</v>
      </c>
      <c r="E4" s="23">
        <f>+ธค!B4</f>
        <v>2758</v>
      </c>
      <c r="F4" s="23">
        <f>+มค!B4</f>
        <v>2740</v>
      </c>
      <c r="G4" s="23">
        <f>+กพ!B4</f>
        <v>2543</v>
      </c>
      <c r="H4" s="23">
        <f>+มีค!B4</f>
        <v>2741</v>
      </c>
      <c r="I4" s="23">
        <f>+เมย!B4</f>
        <v>2714</v>
      </c>
      <c r="J4" s="23">
        <f>+พค!B4</f>
        <v>2828</v>
      </c>
      <c r="K4" s="23"/>
      <c r="L4" s="23"/>
      <c r="M4" s="23"/>
      <c r="N4" s="23"/>
      <c r="O4" s="20">
        <f t="shared" ref="O4:O59" si="1">SUM(C4:J4)</f>
        <v>22243</v>
      </c>
    </row>
    <row r="5" spans="1:15" ht="14.25" customHeight="1" x14ac:dyDescent="0.2">
      <c r="A5" s="140"/>
      <c r="B5" s="48" t="s">
        <v>54</v>
      </c>
      <c r="C5" s="20">
        <f>+ตค!K4</f>
        <v>1.3344</v>
      </c>
      <c r="D5" s="20">
        <f>+พย!K4</f>
        <v>1.4575</v>
      </c>
      <c r="E5" s="20">
        <f>+ธค!K4</f>
        <v>1.4341999999999999</v>
      </c>
      <c r="F5" s="21">
        <f>+มค!K4</f>
        <v>1.4698</v>
      </c>
      <c r="G5" s="21">
        <f>+กพ!K4</f>
        <v>1.4974000000000001</v>
      </c>
      <c r="H5" s="21">
        <f>+มีค!K4</f>
        <v>1.5237000000000001</v>
      </c>
      <c r="I5" s="21">
        <f>+เมย!K4</f>
        <v>1.4011</v>
      </c>
      <c r="J5" s="21">
        <f>+พค!K4</f>
        <v>1.5483</v>
      </c>
      <c r="K5" s="21"/>
      <c r="L5" s="21"/>
      <c r="M5" s="21"/>
      <c r="N5" s="21"/>
      <c r="O5" s="20">
        <f t="shared" si="1"/>
        <v>11.666399999999999</v>
      </c>
    </row>
    <row r="6" spans="1:15" x14ac:dyDescent="0.2">
      <c r="A6" s="141" t="s">
        <v>71</v>
      </c>
      <c r="B6" s="21" t="s">
        <v>99</v>
      </c>
      <c r="C6" s="21">
        <f>+C8*C7</f>
        <v>1185.5472</v>
      </c>
      <c r="D6" s="21">
        <f>+D7*D8</f>
        <v>1098.7731000000001</v>
      </c>
      <c r="E6" s="21">
        <f>+E7*E8</f>
        <v>1097.4093</v>
      </c>
      <c r="F6" s="21">
        <f>+F7*F8</f>
        <v>1212.0518</v>
      </c>
      <c r="G6" s="21">
        <f t="shared" ref="G6:N6" si="2">+G7*G8</f>
        <v>1057.104</v>
      </c>
      <c r="H6" s="21">
        <f t="shared" si="2"/>
        <v>1120.269</v>
      </c>
      <c r="I6" s="21">
        <f t="shared" si="2"/>
        <v>1042.0448999999999</v>
      </c>
      <c r="J6" s="21">
        <f t="shared" si="2"/>
        <v>1148.672</v>
      </c>
      <c r="K6" s="21">
        <f t="shared" si="2"/>
        <v>0</v>
      </c>
      <c r="L6" s="21">
        <f t="shared" si="2"/>
        <v>0</v>
      </c>
      <c r="M6" s="21">
        <f t="shared" si="2"/>
        <v>0</v>
      </c>
      <c r="N6" s="21">
        <f t="shared" si="2"/>
        <v>0</v>
      </c>
      <c r="O6" s="20">
        <f t="shared" si="1"/>
        <v>8961.8713000000007</v>
      </c>
    </row>
    <row r="7" spans="1:15" x14ac:dyDescent="0.2">
      <c r="A7" s="141"/>
      <c r="B7" s="21" t="s">
        <v>49</v>
      </c>
      <c r="C7" s="21">
        <f>+ตค!B5</f>
        <v>976</v>
      </c>
      <c r="D7" s="21">
        <f>+พย!B5</f>
        <v>927</v>
      </c>
      <c r="E7" s="23">
        <f>+ธค!B5</f>
        <v>939</v>
      </c>
      <c r="F7" s="23">
        <f>+มค!B5</f>
        <v>934</v>
      </c>
      <c r="G7" s="23">
        <f>+กพ!B5</f>
        <v>864</v>
      </c>
      <c r="H7" s="23">
        <f>+มีค!B5</f>
        <v>906</v>
      </c>
      <c r="I7" s="23">
        <f>+เมย!B5</f>
        <v>897</v>
      </c>
      <c r="J7" s="23">
        <f>+พค!B5</f>
        <v>896</v>
      </c>
      <c r="K7" s="23"/>
      <c r="L7" s="21"/>
      <c r="M7" s="21"/>
      <c r="N7" s="21"/>
      <c r="O7" s="20">
        <f t="shared" si="1"/>
        <v>7339</v>
      </c>
    </row>
    <row r="8" spans="1:15" x14ac:dyDescent="0.2">
      <c r="A8" s="141"/>
      <c r="B8" s="48" t="s">
        <v>54</v>
      </c>
      <c r="C8" s="25">
        <f>+ตค!K5</f>
        <v>1.2146999999999999</v>
      </c>
      <c r="D8" s="21">
        <f>+พย!K5</f>
        <v>1.1853</v>
      </c>
      <c r="E8" s="21">
        <f>+ธค!K5</f>
        <v>1.1687000000000001</v>
      </c>
      <c r="F8" s="21">
        <f>+มค!K5</f>
        <v>1.2977000000000001</v>
      </c>
      <c r="G8" s="21">
        <f>+กพ!K5</f>
        <v>1.2235</v>
      </c>
      <c r="H8" s="21">
        <f>+มีค!K5</f>
        <v>1.2364999999999999</v>
      </c>
      <c r="I8" s="21">
        <f>+เมย!K5</f>
        <v>1.1617</v>
      </c>
      <c r="J8" s="21">
        <f>+พค!K5</f>
        <v>1.282</v>
      </c>
      <c r="K8" s="21"/>
      <c r="L8" s="21"/>
      <c r="M8" s="21"/>
      <c r="N8" s="21"/>
      <c r="O8" s="20">
        <f t="shared" si="1"/>
        <v>9.7700999999999993</v>
      </c>
    </row>
    <row r="9" spans="1:15" s="26" customFormat="1" x14ac:dyDescent="0.2">
      <c r="A9" s="139" t="s">
        <v>70</v>
      </c>
      <c r="B9" s="21" t="s">
        <v>99</v>
      </c>
      <c r="C9" s="25">
        <f>+C10*C11</f>
        <v>128.51409999999998</v>
      </c>
      <c r="D9" s="25">
        <f>+D10*D11</f>
        <v>133.30799999999999</v>
      </c>
      <c r="E9" s="25">
        <f>+E10*E11</f>
        <v>151.57500000000002</v>
      </c>
      <c r="F9" s="25">
        <f t="shared" ref="F9:N9" si="3">+F10*F11</f>
        <v>127.73399999999999</v>
      </c>
      <c r="G9" s="25">
        <f t="shared" si="3"/>
        <v>120.351</v>
      </c>
      <c r="H9" s="25">
        <f t="shared" si="3"/>
        <v>137.4</v>
      </c>
      <c r="I9" s="25">
        <f t="shared" si="3"/>
        <v>130.66239999999999</v>
      </c>
      <c r="J9" s="25">
        <f t="shared" si="3"/>
        <v>120.5505</v>
      </c>
      <c r="K9" s="25">
        <f t="shared" si="3"/>
        <v>0</v>
      </c>
      <c r="L9" s="25">
        <f t="shared" si="3"/>
        <v>0</v>
      </c>
      <c r="M9" s="25">
        <f t="shared" si="3"/>
        <v>0</v>
      </c>
      <c r="N9" s="25">
        <f t="shared" si="3"/>
        <v>0</v>
      </c>
      <c r="O9" s="20">
        <f t="shared" si="1"/>
        <v>1050.095</v>
      </c>
    </row>
    <row r="10" spans="1:15" x14ac:dyDescent="0.2">
      <c r="A10" s="139"/>
      <c r="B10" s="21" t="s">
        <v>49</v>
      </c>
      <c r="C10" s="21">
        <f>+ตค!B6</f>
        <v>247</v>
      </c>
      <c r="D10" s="21">
        <f>+พย!B6</f>
        <v>207</v>
      </c>
      <c r="E10" s="23">
        <f>+ธค!B6</f>
        <v>258</v>
      </c>
      <c r="F10" s="23">
        <f>+มค!B6</f>
        <v>244</v>
      </c>
      <c r="G10" s="23">
        <f>+กพ!B6</f>
        <v>231</v>
      </c>
      <c r="H10" s="23">
        <f>+มีค!B6</f>
        <v>240</v>
      </c>
      <c r="I10" s="23">
        <f>+เมย!B6</f>
        <v>256</v>
      </c>
      <c r="J10" s="23">
        <f>+พค!B6</f>
        <v>215</v>
      </c>
      <c r="K10" s="21"/>
      <c r="L10" s="21"/>
      <c r="M10" s="21"/>
      <c r="N10" s="21"/>
      <c r="O10" s="20">
        <f t="shared" si="1"/>
        <v>1898</v>
      </c>
    </row>
    <row r="11" spans="1:15" s="26" customFormat="1" x14ac:dyDescent="0.2">
      <c r="A11" s="139"/>
      <c r="B11" s="49" t="s">
        <v>54</v>
      </c>
      <c r="C11" s="25">
        <f>+ตค!K6</f>
        <v>0.52029999999999998</v>
      </c>
      <c r="D11" s="25">
        <f>+พย!K6</f>
        <v>0.64400000000000002</v>
      </c>
      <c r="E11" s="25">
        <f>+ธค!K6</f>
        <v>0.58750000000000002</v>
      </c>
      <c r="F11" s="25">
        <f>+มค!K6</f>
        <v>0.52349999999999997</v>
      </c>
      <c r="G11" s="25">
        <f>+กพ!K6</f>
        <v>0.52100000000000002</v>
      </c>
      <c r="H11" s="25">
        <f>+มีค!K6</f>
        <v>0.57250000000000001</v>
      </c>
      <c r="I11" s="25">
        <f>+เมย!K6</f>
        <v>0.51039999999999996</v>
      </c>
      <c r="J11" s="25">
        <f>+พค!K6</f>
        <v>0.56069999999999998</v>
      </c>
      <c r="K11" s="25"/>
      <c r="L11" s="25"/>
      <c r="M11" s="25"/>
      <c r="N11" s="25"/>
      <c r="O11" s="20">
        <f t="shared" si="1"/>
        <v>4.4398999999999988</v>
      </c>
    </row>
    <row r="12" spans="1:15" x14ac:dyDescent="0.2">
      <c r="A12" s="142" t="s">
        <v>57</v>
      </c>
      <c r="B12" s="21" t="s">
        <v>99</v>
      </c>
      <c r="C12" s="21">
        <f>+C13*C14</f>
        <v>127.2256</v>
      </c>
      <c r="D12" s="21">
        <f>+D13*D14</f>
        <v>127.56639999999999</v>
      </c>
      <c r="E12" s="21">
        <f>+E13*E14</f>
        <v>131.92619999999999</v>
      </c>
      <c r="F12" s="21">
        <f t="shared" ref="F12:N12" si="4">+F13*F14</f>
        <v>122.61209999999998</v>
      </c>
      <c r="G12" s="21">
        <f t="shared" si="4"/>
        <v>139.78799999999998</v>
      </c>
      <c r="H12" s="21">
        <f t="shared" si="4"/>
        <v>148.74079999999998</v>
      </c>
      <c r="I12" s="21">
        <f t="shared" si="4"/>
        <v>125.78149999999999</v>
      </c>
      <c r="J12" s="21">
        <f t="shared" si="4"/>
        <v>124.49080000000001</v>
      </c>
      <c r="K12" s="21">
        <f t="shared" si="4"/>
        <v>0</v>
      </c>
      <c r="L12" s="21">
        <f t="shared" si="4"/>
        <v>0</v>
      </c>
      <c r="M12" s="21">
        <f t="shared" si="4"/>
        <v>0</v>
      </c>
      <c r="N12" s="21">
        <f t="shared" si="4"/>
        <v>0</v>
      </c>
      <c r="O12" s="20">
        <f t="shared" si="1"/>
        <v>1048.1314</v>
      </c>
    </row>
    <row r="13" spans="1:15" x14ac:dyDescent="0.2">
      <c r="A13" s="142"/>
      <c r="B13" s="21" t="s">
        <v>49</v>
      </c>
      <c r="C13" s="21">
        <f>+ตค!B7</f>
        <v>193</v>
      </c>
      <c r="D13" s="21">
        <f>+พย!B7</f>
        <v>208</v>
      </c>
      <c r="E13" s="23">
        <f>+ธค!B7</f>
        <v>202</v>
      </c>
      <c r="F13" s="23">
        <f>+มค!B7</f>
        <v>211</v>
      </c>
      <c r="G13" s="23">
        <f>+กพ!B7</f>
        <v>198</v>
      </c>
      <c r="H13" s="23">
        <f>+มีค!B7</f>
        <v>208</v>
      </c>
      <c r="I13" s="23">
        <f>+เมย!B7</f>
        <v>185</v>
      </c>
      <c r="J13" s="23">
        <f>+พค!B7</f>
        <v>173</v>
      </c>
      <c r="K13" s="21"/>
      <c r="L13" s="21"/>
      <c r="M13" s="21"/>
      <c r="N13" s="21"/>
      <c r="O13" s="20">
        <f t="shared" si="1"/>
        <v>1578</v>
      </c>
    </row>
    <row r="14" spans="1:15" x14ac:dyDescent="0.2">
      <c r="A14" s="142"/>
      <c r="B14" s="48" t="s">
        <v>54</v>
      </c>
      <c r="C14" s="21">
        <f>+ตค!K7</f>
        <v>0.65920000000000001</v>
      </c>
      <c r="D14" s="21">
        <f>+พย!K7</f>
        <v>0.61329999999999996</v>
      </c>
      <c r="E14" s="21">
        <f>+ธค!K7</f>
        <v>0.65310000000000001</v>
      </c>
      <c r="F14" s="21">
        <f>+มค!K7</f>
        <v>0.58109999999999995</v>
      </c>
      <c r="G14" s="21">
        <f>+กพ!K7</f>
        <v>0.70599999999999996</v>
      </c>
      <c r="H14" s="21">
        <f>+มีค!K7</f>
        <v>0.71509999999999996</v>
      </c>
      <c r="I14" s="21">
        <f>+เมย!K7</f>
        <v>0.67989999999999995</v>
      </c>
      <c r="J14" s="21">
        <f>+พค!K7</f>
        <v>0.71960000000000002</v>
      </c>
      <c r="K14" s="21"/>
      <c r="L14" s="21"/>
      <c r="M14" s="21"/>
      <c r="N14" s="21"/>
      <c r="O14" s="20">
        <f t="shared" si="1"/>
        <v>5.3272999999999993</v>
      </c>
    </row>
    <row r="15" spans="1:15" s="26" customFormat="1" x14ac:dyDescent="0.2">
      <c r="A15" s="139" t="s">
        <v>69</v>
      </c>
      <c r="B15" s="21" t="s">
        <v>99</v>
      </c>
      <c r="C15" s="25">
        <f>+C16*C17</f>
        <v>93.223199999999991</v>
      </c>
      <c r="D15" s="25">
        <f>+D16*D17</f>
        <v>142.12</v>
      </c>
      <c r="E15" s="25">
        <f>+E16*E17</f>
        <v>96.544900000000013</v>
      </c>
      <c r="F15" s="25">
        <f t="shared" ref="F15:N15" si="5">+F16*F17</f>
        <v>100.31040000000002</v>
      </c>
      <c r="G15" s="25">
        <f t="shared" si="5"/>
        <v>94.370400000000004</v>
      </c>
      <c r="H15" s="25">
        <f t="shared" si="5"/>
        <v>114.22799999999999</v>
      </c>
      <c r="I15" s="25">
        <f t="shared" si="5"/>
        <v>104.34</v>
      </c>
      <c r="J15" s="25">
        <f t="shared" si="5"/>
        <v>100.15379999999999</v>
      </c>
      <c r="K15" s="25">
        <f t="shared" si="5"/>
        <v>0</v>
      </c>
      <c r="L15" s="25">
        <f t="shared" si="5"/>
        <v>0</v>
      </c>
      <c r="M15" s="25">
        <f t="shared" si="5"/>
        <v>0</v>
      </c>
      <c r="N15" s="25">
        <f t="shared" si="5"/>
        <v>0</v>
      </c>
      <c r="O15" s="20">
        <f t="shared" si="1"/>
        <v>845.29070000000002</v>
      </c>
    </row>
    <row r="16" spans="1:15" x14ac:dyDescent="0.2">
      <c r="A16" s="139"/>
      <c r="B16" s="21" t="s">
        <v>49</v>
      </c>
      <c r="C16" s="21">
        <f>+ตค!B8</f>
        <v>168</v>
      </c>
      <c r="D16" s="21">
        <f>+พย!B8</f>
        <v>170</v>
      </c>
      <c r="E16" s="23">
        <f>+ธค!B8</f>
        <v>163</v>
      </c>
      <c r="F16" s="30">
        <f>+มค!B8</f>
        <v>172</v>
      </c>
      <c r="G16" s="23">
        <f>+กพ!B8</f>
        <v>153</v>
      </c>
      <c r="H16" s="23">
        <f>+มีค!B8</f>
        <v>190</v>
      </c>
      <c r="I16" s="23">
        <f>+เมย!B8</f>
        <v>150</v>
      </c>
      <c r="J16" s="23">
        <f>+พค!B8</f>
        <v>153</v>
      </c>
      <c r="K16" s="23"/>
      <c r="L16" s="21"/>
      <c r="M16" s="21"/>
      <c r="N16" s="21"/>
      <c r="O16" s="20">
        <f t="shared" si="1"/>
        <v>1319</v>
      </c>
    </row>
    <row r="17" spans="1:15" s="26" customFormat="1" x14ac:dyDescent="0.2">
      <c r="A17" s="139"/>
      <c r="B17" s="49" t="s">
        <v>54</v>
      </c>
      <c r="C17" s="25">
        <f>+ตค!K8</f>
        <v>0.55489999999999995</v>
      </c>
      <c r="D17" s="25">
        <f>+พย!K8</f>
        <v>0.83599999999999997</v>
      </c>
      <c r="E17" s="25">
        <f>+ธค!K8</f>
        <v>0.59230000000000005</v>
      </c>
      <c r="F17" s="25">
        <f>+มค!K8</f>
        <v>0.58320000000000005</v>
      </c>
      <c r="G17" s="25">
        <f>+กพ!K8</f>
        <v>0.61680000000000001</v>
      </c>
      <c r="H17" s="25">
        <f>+มีค!K8</f>
        <v>0.60119999999999996</v>
      </c>
      <c r="I17" s="25">
        <f>+เมย!K8</f>
        <v>0.6956</v>
      </c>
      <c r="J17" s="25">
        <f>+พค!K8</f>
        <v>0.65459999999999996</v>
      </c>
      <c r="K17" s="25"/>
      <c r="L17" s="25"/>
      <c r="M17" s="25"/>
      <c r="N17" s="25"/>
      <c r="O17" s="20">
        <f t="shared" si="1"/>
        <v>5.1345999999999998</v>
      </c>
    </row>
    <row r="18" spans="1:15" s="26" customFormat="1" x14ac:dyDescent="0.2">
      <c r="A18" s="139" t="s">
        <v>68</v>
      </c>
      <c r="B18" s="21" t="s">
        <v>99</v>
      </c>
      <c r="C18" s="25">
        <f>+C19*C20</f>
        <v>88.348499999999987</v>
      </c>
      <c r="D18" s="25">
        <f>+D19*D20</f>
        <v>79.174199999999999</v>
      </c>
      <c r="E18" s="25">
        <f>+E19*E20</f>
        <v>87.528300000000002</v>
      </c>
      <c r="F18" s="25">
        <f t="shared" ref="F18:N18" si="6">+F19*F20</f>
        <v>74.505200000000002</v>
      </c>
      <c r="G18" s="25">
        <f t="shared" si="6"/>
        <v>65.933999999999997</v>
      </c>
      <c r="H18" s="25">
        <f t="shared" si="6"/>
        <v>69.782499999999999</v>
      </c>
      <c r="I18" s="25">
        <f t="shared" si="6"/>
        <v>59.568300000000001</v>
      </c>
      <c r="J18" s="25">
        <f t="shared" si="6"/>
        <v>61.630199999999995</v>
      </c>
      <c r="K18" s="25">
        <f t="shared" si="6"/>
        <v>0</v>
      </c>
      <c r="L18" s="25">
        <f t="shared" si="6"/>
        <v>0</v>
      </c>
      <c r="M18" s="25">
        <f t="shared" si="6"/>
        <v>0</v>
      </c>
      <c r="N18" s="25">
        <f t="shared" si="6"/>
        <v>0</v>
      </c>
      <c r="O18" s="20">
        <f t="shared" si="1"/>
        <v>586.47119999999995</v>
      </c>
    </row>
    <row r="19" spans="1:15" x14ac:dyDescent="0.2">
      <c r="A19" s="139"/>
      <c r="B19" s="21" t="s">
        <v>49</v>
      </c>
      <c r="C19" s="21">
        <f>+ตค!B9</f>
        <v>145</v>
      </c>
      <c r="D19" s="21">
        <f>+พย!B9</f>
        <v>147</v>
      </c>
      <c r="E19" s="23">
        <f>+ธค!B9</f>
        <v>139</v>
      </c>
      <c r="F19" s="23">
        <f>+มค!B9</f>
        <v>118</v>
      </c>
      <c r="G19" s="23">
        <f>+กพ!B9</f>
        <v>108</v>
      </c>
      <c r="H19" s="23">
        <f>+มีค!B9</f>
        <v>103</v>
      </c>
      <c r="I19" s="23">
        <f>+เมย!B9</f>
        <v>99</v>
      </c>
      <c r="J19" s="23">
        <f>+พค!B9</f>
        <v>101</v>
      </c>
      <c r="K19" s="21"/>
      <c r="L19" s="21"/>
      <c r="M19" s="21"/>
      <c r="N19" s="21"/>
      <c r="O19" s="20">
        <f t="shared" si="1"/>
        <v>960</v>
      </c>
    </row>
    <row r="20" spans="1:15" x14ac:dyDescent="0.2">
      <c r="A20" s="139"/>
      <c r="B20" s="48" t="s">
        <v>54</v>
      </c>
      <c r="C20" s="21">
        <f>+ตค!K9</f>
        <v>0.60929999999999995</v>
      </c>
      <c r="D20" s="21">
        <f>+พย!K9</f>
        <v>0.53859999999999997</v>
      </c>
      <c r="E20" s="21">
        <f>+ธค!K9</f>
        <v>0.62970000000000004</v>
      </c>
      <c r="F20" s="21">
        <f>+มค!K9</f>
        <v>0.63139999999999996</v>
      </c>
      <c r="G20" s="21">
        <f>+กพ!K9</f>
        <v>0.61050000000000004</v>
      </c>
      <c r="H20" s="21">
        <f>+มีค!K9</f>
        <v>0.67749999999999999</v>
      </c>
      <c r="I20" s="21">
        <f>+เมย!K9</f>
        <v>0.60170000000000001</v>
      </c>
      <c r="J20" s="21">
        <f>+พค!K9</f>
        <v>0.61019999999999996</v>
      </c>
      <c r="K20" s="21"/>
      <c r="L20" s="21"/>
      <c r="M20" s="21"/>
      <c r="N20" s="21"/>
      <c r="O20" s="20">
        <f t="shared" si="1"/>
        <v>4.9089</v>
      </c>
    </row>
    <row r="21" spans="1:15" s="26" customFormat="1" x14ac:dyDescent="0.2">
      <c r="A21" s="139" t="s">
        <v>67</v>
      </c>
      <c r="B21" s="21" t="s">
        <v>99</v>
      </c>
      <c r="C21" s="25">
        <f>+C22*C23</f>
        <v>235.74999999999997</v>
      </c>
      <c r="D21" s="25">
        <f>+D22*D23</f>
        <v>178.03290000000001</v>
      </c>
      <c r="E21" s="25">
        <f>+E22*E23</f>
        <v>205.02780000000001</v>
      </c>
      <c r="F21" s="25">
        <f t="shared" ref="F21:N21" si="7">+F22*F23</f>
        <v>202.79240000000001</v>
      </c>
      <c r="G21" s="25">
        <f t="shared" si="7"/>
        <v>173.80770000000001</v>
      </c>
      <c r="H21" s="25">
        <f t="shared" si="7"/>
        <v>186.91290000000001</v>
      </c>
      <c r="I21" s="25">
        <f t="shared" si="7"/>
        <v>161.22630000000001</v>
      </c>
      <c r="J21" s="25">
        <f t="shared" si="7"/>
        <v>198.20479999999998</v>
      </c>
      <c r="K21" s="25">
        <f t="shared" si="7"/>
        <v>0</v>
      </c>
      <c r="L21" s="25">
        <f t="shared" si="7"/>
        <v>0</v>
      </c>
      <c r="M21" s="25">
        <f t="shared" si="7"/>
        <v>0</v>
      </c>
      <c r="N21" s="25">
        <f t="shared" si="7"/>
        <v>0</v>
      </c>
      <c r="O21" s="20">
        <f t="shared" si="1"/>
        <v>1541.7548000000002</v>
      </c>
    </row>
    <row r="22" spans="1:15" x14ac:dyDescent="0.2">
      <c r="A22" s="139"/>
      <c r="B22" s="21" t="s">
        <v>49</v>
      </c>
      <c r="C22" s="21">
        <f>+ตค!B10</f>
        <v>460</v>
      </c>
      <c r="D22" s="21">
        <f>+พย!B10</f>
        <v>373</v>
      </c>
      <c r="E22" s="23">
        <f>+ธค!B10</f>
        <v>438</v>
      </c>
      <c r="F22" s="23">
        <f>+มค!B10</f>
        <v>362</v>
      </c>
      <c r="G22" s="23">
        <f>+กพ!B10</f>
        <v>341</v>
      </c>
      <c r="H22" s="23">
        <f>+มีค!B10</f>
        <v>333</v>
      </c>
      <c r="I22" s="23">
        <f>+เมย!B10</f>
        <v>313</v>
      </c>
      <c r="J22" s="23">
        <f>+พค!B10</f>
        <v>368</v>
      </c>
      <c r="K22" s="23"/>
      <c r="L22" s="21"/>
      <c r="M22" s="21"/>
      <c r="N22" s="21"/>
      <c r="O22" s="20">
        <f t="shared" si="1"/>
        <v>2988</v>
      </c>
    </row>
    <row r="23" spans="1:15" s="26" customFormat="1" x14ac:dyDescent="0.2">
      <c r="A23" s="139"/>
      <c r="B23" s="49" t="s">
        <v>54</v>
      </c>
      <c r="C23" s="25">
        <f>+ตค!K10</f>
        <v>0.51249999999999996</v>
      </c>
      <c r="D23" s="25">
        <f>+พย!K10</f>
        <v>0.4773</v>
      </c>
      <c r="E23" s="25">
        <f>+ธค!K10</f>
        <v>0.46810000000000002</v>
      </c>
      <c r="F23" s="25">
        <f>+มค!K10</f>
        <v>0.56020000000000003</v>
      </c>
      <c r="G23" s="25">
        <f>+กพ!K10</f>
        <v>0.50970000000000004</v>
      </c>
      <c r="H23" s="25">
        <f>+มีค!K10</f>
        <v>0.56130000000000002</v>
      </c>
      <c r="I23" s="25">
        <f>+เมย!K10</f>
        <v>0.5151</v>
      </c>
      <c r="J23" s="25">
        <f>+พค!K10</f>
        <v>0.53859999999999997</v>
      </c>
      <c r="K23" s="25"/>
      <c r="L23" s="25"/>
      <c r="M23" s="25"/>
      <c r="N23" s="25"/>
      <c r="O23" s="20">
        <f t="shared" si="1"/>
        <v>4.1428000000000003</v>
      </c>
    </row>
    <row r="24" spans="1:15" x14ac:dyDescent="0.2">
      <c r="A24" s="139" t="s">
        <v>65</v>
      </c>
      <c r="B24" s="21" t="s">
        <v>99</v>
      </c>
      <c r="C24" s="21">
        <f>+C25*C26</f>
        <v>118.167</v>
      </c>
      <c r="D24" s="21">
        <f>+D25*D26</f>
        <v>108.90329999999999</v>
      </c>
      <c r="E24" s="21">
        <f>+E25*E26</f>
        <v>125.3775</v>
      </c>
      <c r="F24" s="21">
        <f t="shared" ref="F24:N24" si="8">+F25*F26</f>
        <v>121.82910000000001</v>
      </c>
      <c r="G24" s="21">
        <f t="shared" si="8"/>
        <v>95.356999999999985</v>
      </c>
      <c r="H24" s="21">
        <f t="shared" si="8"/>
        <v>149.0086</v>
      </c>
      <c r="I24" s="21">
        <f t="shared" si="8"/>
        <v>109.602</v>
      </c>
      <c r="J24" s="21">
        <f t="shared" si="8"/>
        <v>120.00689999999999</v>
      </c>
      <c r="K24" s="21">
        <f t="shared" si="8"/>
        <v>0</v>
      </c>
      <c r="L24" s="21">
        <f t="shared" si="8"/>
        <v>0</v>
      </c>
      <c r="M24" s="21">
        <f t="shared" si="8"/>
        <v>0</v>
      </c>
      <c r="N24" s="21">
        <f t="shared" si="8"/>
        <v>0</v>
      </c>
      <c r="O24" s="20">
        <f t="shared" si="1"/>
        <v>948.25139999999988</v>
      </c>
    </row>
    <row r="25" spans="1:15" s="29" customFormat="1" x14ac:dyDescent="0.2">
      <c r="A25" s="139"/>
      <c r="B25" s="30" t="s">
        <v>49</v>
      </c>
      <c r="C25" s="30">
        <f>+ตค!B11</f>
        <v>210</v>
      </c>
      <c r="D25" s="30">
        <f>+พย!B11</f>
        <v>183</v>
      </c>
      <c r="E25" s="30">
        <f>+ธค!B11</f>
        <v>219</v>
      </c>
      <c r="F25" s="30">
        <f>+มค!B11</f>
        <v>177</v>
      </c>
      <c r="G25" s="30">
        <f>+กพ!B11</f>
        <v>167</v>
      </c>
      <c r="H25" s="30">
        <f>+มีค!B11</f>
        <v>223</v>
      </c>
      <c r="I25" s="30">
        <f>+เมย!B11</f>
        <v>180</v>
      </c>
      <c r="J25" s="30">
        <f>+พค!B11</f>
        <v>169</v>
      </c>
      <c r="K25" s="30"/>
      <c r="L25" s="30"/>
      <c r="M25" s="30"/>
      <c r="N25" s="30"/>
      <c r="O25" s="20">
        <f t="shared" si="1"/>
        <v>1528</v>
      </c>
    </row>
    <row r="26" spans="1:15" x14ac:dyDescent="0.2">
      <c r="A26" s="139"/>
      <c r="B26" s="48" t="s">
        <v>54</v>
      </c>
      <c r="C26" s="21">
        <f>+ตค!K11</f>
        <v>0.56269999999999998</v>
      </c>
      <c r="D26" s="21">
        <f>+พย!K11</f>
        <v>0.59509999999999996</v>
      </c>
      <c r="E26" s="21">
        <f>+ธค!K11</f>
        <v>0.57250000000000001</v>
      </c>
      <c r="F26" s="21">
        <f>+มค!K11</f>
        <v>0.68830000000000002</v>
      </c>
      <c r="G26" s="21">
        <f>+กพ!K11</f>
        <v>0.57099999999999995</v>
      </c>
      <c r="H26" s="21">
        <f>+มีค!K11</f>
        <v>0.66820000000000002</v>
      </c>
      <c r="I26" s="21">
        <f>+เมย!K11</f>
        <v>0.6089</v>
      </c>
      <c r="J26" s="21">
        <f>+พค!K11</f>
        <v>0.71009999999999995</v>
      </c>
      <c r="K26" s="21"/>
      <c r="L26" s="21"/>
      <c r="M26" s="21"/>
      <c r="N26" s="21"/>
      <c r="O26" s="20">
        <f t="shared" si="1"/>
        <v>4.9767999999999999</v>
      </c>
    </row>
    <row r="27" spans="1:15" s="26" customFormat="1" x14ac:dyDescent="0.2">
      <c r="A27" s="139" t="s">
        <v>66</v>
      </c>
      <c r="B27" s="21" t="s">
        <v>99</v>
      </c>
      <c r="C27" s="25">
        <f>+C28*C29</f>
        <v>101.289</v>
      </c>
      <c r="D27" s="25">
        <f>+D28*D29</f>
        <v>106.70660000000001</v>
      </c>
      <c r="E27" s="25">
        <f>+E28*E29</f>
        <v>102.31869999999999</v>
      </c>
      <c r="F27" s="25">
        <f t="shared" ref="F27:N27" si="9">+F28*F29</f>
        <v>141.72799999999998</v>
      </c>
      <c r="G27" s="25">
        <f t="shared" si="9"/>
        <v>116.47200000000001</v>
      </c>
      <c r="H27" s="25">
        <f t="shared" si="9"/>
        <v>104.95339999999999</v>
      </c>
      <c r="I27" s="25">
        <f t="shared" si="9"/>
        <v>116.13000000000001</v>
      </c>
      <c r="J27" s="25">
        <f t="shared" si="9"/>
        <v>105.696</v>
      </c>
      <c r="K27" s="25">
        <f t="shared" si="9"/>
        <v>0</v>
      </c>
      <c r="L27" s="25">
        <f t="shared" si="9"/>
        <v>0</v>
      </c>
      <c r="M27" s="25">
        <f t="shared" si="9"/>
        <v>0</v>
      </c>
      <c r="N27" s="25">
        <f t="shared" si="9"/>
        <v>0</v>
      </c>
      <c r="O27" s="20">
        <f t="shared" si="1"/>
        <v>895.29369999999994</v>
      </c>
    </row>
    <row r="28" spans="1:15" x14ac:dyDescent="0.2">
      <c r="A28" s="139"/>
      <c r="B28" s="21" t="s">
        <v>49</v>
      </c>
      <c r="C28" s="21">
        <f>+ตค!B12</f>
        <v>190</v>
      </c>
      <c r="D28" s="21">
        <f>+พย!B12</f>
        <v>182</v>
      </c>
      <c r="E28" s="23">
        <f>+ธค!B12</f>
        <v>191</v>
      </c>
      <c r="F28" s="23">
        <f>+มค!B12</f>
        <v>206</v>
      </c>
      <c r="G28" s="23">
        <f>+กพ!B12</f>
        <v>184</v>
      </c>
      <c r="H28" s="23">
        <f>+มีค!B12</f>
        <v>193</v>
      </c>
      <c r="I28" s="23">
        <f>+เมย!B12</f>
        <v>196</v>
      </c>
      <c r="J28" s="23">
        <f>+พค!B12</f>
        <v>160</v>
      </c>
      <c r="K28" s="21"/>
      <c r="L28" s="21"/>
      <c r="M28" s="21"/>
      <c r="N28" s="21"/>
      <c r="O28" s="20">
        <f t="shared" si="1"/>
        <v>1502</v>
      </c>
    </row>
    <row r="29" spans="1:15" s="26" customFormat="1" x14ac:dyDescent="0.2">
      <c r="A29" s="139"/>
      <c r="B29" s="49" t="s">
        <v>54</v>
      </c>
      <c r="C29" s="25">
        <f>+ตค!K12</f>
        <v>0.53310000000000002</v>
      </c>
      <c r="D29" s="25">
        <f>+พย!K12</f>
        <v>0.58630000000000004</v>
      </c>
      <c r="E29" s="25">
        <f>+ธค!K12</f>
        <v>0.53569999999999995</v>
      </c>
      <c r="F29" s="25">
        <f>+มค!K12</f>
        <v>0.68799999999999994</v>
      </c>
      <c r="G29" s="25">
        <f>+กพ!K12</f>
        <v>0.63300000000000001</v>
      </c>
      <c r="H29" s="25">
        <f>+มีค!K12</f>
        <v>0.54379999999999995</v>
      </c>
      <c r="I29" s="25">
        <f>+เมย!K12</f>
        <v>0.59250000000000003</v>
      </c>
      <c r="J29" s="25">
        <f>+พค!K12</f>
        <v>0.66059999999999997</v>
      </c>
      <c r="K29" s="25"/>
      <c r="L29" s="25"/>
      <c r="M29" s="25"/>
      <c r="N29" s="25"/>
      <c r="O29" s="20">
        <f t="shared" si="1"/>
        <v>4.7729999999999997</v>
      </c>
    </row>
    <row r="30" spans="1:15" x14ac:dyDescent="0.2">
      <c r="A30" s="139" t="s">
        <v>64</v>
      </c>
      <c r="B30" s="21" t="s">
        <v>99</v>
      </c>
      <c r="C30" s="21">
        <f>+C31*C32</f>
        <v>130.00899999999999</v>
      </c>
      <c r="D30" s="21">
        <f>+D31*D32</f>
        <v>122.58000000000001</v>
      </c>
      <c r="E30" s="21">
        <f>+E31*E32</f>
        <v>135.1028</v>
      </c>
      <c r="F30" s="21">
        <f t="shared" ref="F30:N30" si="10">+F31*F32</f>
        <v>120.51039999999999</v>
      </c>
      <c r="G30" s="21">
        <f t="shared" si="10"/>
        <v>130.89239999999998</v>
      </c>
      <c r="H30" s="21">
        <f t="shared" si="10"/>
        <v>151.9614</v>
      </c>
      <c r="I30" s="21">
        <f t="shared" si="10"/>
        <v>133.577</v>
      </c>
      <c r="J30" s="21">
        <f t="shared" si="10"/>
        <v>139.095</v>
      </c>
      <c r="K30" s="21">
        <f t="shared" si="10"/>
        <v>0</v>
      </c>
      <c r="L30" s="21">
        <f t="shared" si="10"/>
        <v>0</v>
      </c>
      <c r="M30" s="21">
        <f t="shared" si="10"/>
        <v>0</v>
      </c>
      <c r="N30" s="21">
        <f t="shared" si="10"/>
        <v>0</v>
      </c>
      <c r="O30" s="20">
        <f t="shared" si="1"/>
        <v>1063.7280000000001</v>
      </c>
    </row>
    <row r="31" spans="1:15" x14ac:dyDescent="0.2">
      <c r="A31" s="139"/>
      <c r="B31" s="21" t="s">
        <v>49</v>
      </c>
      <c r="C31" s="21">
        <f>+ตค!B13</f>
        <v>223</v>
      </c>
      <c r="D31" s="21">
        <f>+พย!B13</f>
        <v>227</v>
      </c>
      <c r="E31" s="23">
        <f>+ธค!B13</f>
        <v>226</v>
      </c>
      <c r="F31" s="23">
        <f>+มค!B13</f>
        <v>218</v>
      </c>
      <c r="G31" s="23">
        <f>+กพ!B13</f>
        <v>206</v>
      </c>
      <c r="H31" s="23">
        <f>+มีค!B13</f>
        <v>263</v>
      </c>
      <c r="I31" s="23">
        <f>+เมย!B13</f>
        <v>223</v>
      </c>
      <c r="J31" s="23">
        <f>+พค!B13</f>
        <v>225</v>
      </c>
      <c r="K31" s="23"/>
      <c r="L31" s="21"/>
      <c r="M31" s="21"/>
      <c r="N31" s="21"/>
      <c r="O31" s="20">
        <f t="shared" si="1"/>
        <v>1811</v>
      </c>
    </row>
    <row r="32" spans="1:15" x14ac:dyDescent="0.2">
      <c r="A32" s="139"/>
      <c r="B32" s="48" t="s">
        <v>54</v>
      </c>
      <c r="C32" s="21">
        <f>+ตค!K13</f>
        <v>0.58299999999999996</v>
      </c>
      <c r="D32" s="21">
        <f>+พย!K13</f>
        <v>0.54</v>
      </c>
      <c r="E32" s="21">
        <f>+ธค!K13</f>
        <v>0.5978</v>
      </c>
      <c r="F32" s="21">
        <f>+มค!K13</f>
        <v>0.55279999999999996</v>
      </c>
      <c r="G32" s="21">
        <f>+กพ!K13</f>
        <v>0.63539999999999996</v>
      </c>
      <c r="H32" s="21">
        <f>+มีค!K13</f>
        <v>0.57779999999999998</v>
      </c>
      <c r="I32" s="21">
        <f>+เมย!K13</f>
        <v>0.59899999999999998</v>
      </c>
      <c r="J32" s="21">
        <f>+พค!K13</f>
        <v>0.61819999999999997</v>
      </c>
      <c r="K32" s="21"/>
      <c r="L32" s="21"/>
      <c r="M32" s="21"/>
      <c r="N32" s="21"/>
      <c r="O32" s="20">
        <f t="shared" si="1"/>
        <v>4.7039999999999997</v>
      </c>
    </row>
    <row r="33" spans="1:15" x14ac:dyDescent="0.2">
      <c r="A33" s="139" t="s">
        <v>58</v>
      </c>
      <c r="B33" s="21" t="s">
        <v>99</v>
      </c>
      <c r="C33" s="21">
        <f>+C34*C35</f>
        <v>124.92270000000001</v>
      </c>
      <c r="D33" s="21">
        <f>+D34*D35</f>
        <v>99.568299999999994</v>
      </c>
      <c r="E33" s="21">
        <f>+E34*E35</f>
        <v>103.971</v>
      </c>
      <c r="F33" s="21">
        <f t="shared" ref="F33:N33" si="11">+F34*F35</f>
        <v>104.8464</v>
      </c>
      <c r="G33" s="21">
        <f t="shared" si="11"/>
        <v>88.980800000000002</v>
      </c>
      <c r="H33" s="21">
        <f t="shared" si="11"/>
        <v>116.42699999999999</v>
      </c>
      <c r="I33" s="21">
        <f t="shared" si="11"/>
        <v>90.250200000000007</v>
      </c>
      <c r="J33" s="21">
        <f t="shared" si="11"/>
        <v>109.36799999999999</v>
      </c>
      <c r="K33" s="21">
        <f t="shared" si="11"/>
        <v>0</v>
      </c>
      <c r="L33" s="21">
        <f t="shared" si="11"/>
        <v>0</v>
      </c>
      <c r="M33" s="21">
        <f t="shared" si="11"/>
        <v>0</v>
      </c>
      <c r="N33" s="21">
        <f t="shared" si="11"/>
        <v>0</v>
      </c>
      <c r="O33" s="20">
        <f t="shared" si="1"/>
        <v>838.33439999999996</v>
      </c>
    </row>
    <row r="34" spans="1:15" x14ac:dyDescent="0.2">
      <c r="A34" s="139"/>
      <c r="B34" s="21" t="s">
        <v>49</v>
      </c>
      <c r="C34" s="21">
        <f>+ตค!B14</f>
        <v>237</v>
      </c>
      <c r="D34" s="21">
        <f>+พย!B14</f>
        <v>191</v>
      </c>
      <c r="E34" s="23">
        <f>+ธค!B14</f>
        <v>210</v>
      </c>
      <c r="F34" s="23">
        <f>+มค!B14</f>
        <v>216</v>
      </c>
      <c r="G34" s="23">
        <f>+กพ!B14</f>
        <v>152</v>
      </c>
      <c r="H34" s="23">
        <f>+มีค!B14</f>
        <v>197</v>
      </c>
      <c r="I34" s="23">
        <f>+เมย!B14</f>
        <v>162</v>
      </c>
      <c r="J34" s="23">
        <f>+พค!B14</f>
        <v>186</v>
      </c>
      <c r="K34" s="21"/>
      <c r="L34" s="21"/>
      <c r="M34" s="21"/>
      <c r="N34" s="21"/>
      <c r="O34" s="20">
        <f t="shared" si="1"/>
        <v>1551</v>
      </c>
    </row>
    <row r="35" spans="1:15" x14ac:dyDescent="0.2">
      <c r="A35" s="139"/>
      <c r="B35" s="48" t="s">
        <v>54</v>
      </c>
      <c r="C35" s="21">
        <f>+ตค!K14</f>
        <v>0.52710000000000001</v>
      </c>
      <c r="D35" s="21">
        <f>+พย!K14</f>
        <v>0.52129999999999999</v>
      </c>
      <c r="E35" s="21">
        <f>+ธค!K14</f>
        <v>0.49509999999999998</v>
      </c>
      <c r="F35" s="21">
        <f>+มค!K14</f>
        <v>0.4854</v>
      </c>
      <c r="G35" s="21">
        <f>+กพ!K14</f>
        <v>0.58540000000000003</v>
      </c>
      <c r="H35" s="21">
        <f>+มีค!K14</f>
        <v>0.59099999999999997</v>
      </c>
      <c r="I35" s="21">
        <f>+เมย!K14</f>
        <v>0.55710000000000004</v>
      </c>
      <c r="J35" s="21">
        <f>+พค!K14</f>
        <v>0.58799999999999997</v>
      </c>
      <c r="K35" s="21"/>
      <c r="L35" s="21"/>
      <c r="M35" s="21"/>
      <c r="N35" s="21"/>
      <c r="O35" s="20">
        <f t="shared" si="1"/>
        <v>4.3503999999999996</v>
      </c>
    </row>
    <row r="36" spans="1:15" x14ac:dyDescent="0.2">
      <c r="A36" s="139" t="s">
        <v>59</v>
      </c>
      <c r="B36" s="21" t="s">
        <v>99</v>
      </c>
      <c r="C36" s="21">
        <f>+C37*C38</f>
        <v>156.49199999999999</v>
      </c>
      <c r="D36" s="21">
        <f>+D37*D38</f>
        <v>131.5788</v>
      </c>
      <c r="E36" s="21">
        <f>+E37*E38</f>
        <v>155.33699999999999</v>
      </c>
      <c r="F36" s="21">
        <f t="shared" ref="F36:N36" si="12">+F37*F38</f>
        <v>159.17099999999999</v>
      </c>
      <c r="G36" s="21">
        <f t="shared" si="12"/>
        <v>141.53450000000001</v>
      </c>
      <c r="H36" s="21">
        <f t="shared" si="12"/>
        <v>160.28880000000001</v>
      </c>
      <c r="I36" s="21">
        <f t="shared" si="12"/>
        <v>146.68960000000001</v>
      </c>
      <c r="J36" s="21">
        <f t="shared" si="12"/>
        <v>156.6</v>
      </c>
      <c r="K36" s="21">
        <f t="shared" si="12"/>
        <v>0</v>
      </c>
      <c r="L36" s="21">
        <f t="shared" si="12"/>
        <v>0</v>
      </c>
      <c r="M36" s="21">
        <f t="shared" si="12"/>
        <v>0</v>
      </c>
      <c r="N36" s="21">
        <f t="shared" si="12"/>
        <v>0</v>
      </c>
      <c r="O36" s="20">
        <f t="shared" si="1"/>
        <v>1207.6916999999999</v>
      </c>
    </row>
    <row r="37" spans="1:15" x14ac:dyDescent="0.2">
      <c r="A37" s="139"/>
      <c r="B37" s="21" t="s">
        <v>49</v>
      </c>
      <c r="C37" s="21">
        <f>+ตค!B15</f>
        <v>276</v>
      </c>
      <c r="D37" s="21">
        <f>+พย!B15</f>
        <v>228</v>
      </c>
      <c r="E37" s="23">
        <f>+ธค!B15</f>
        <v>273</v>
      </c>
      <c r="F37" s="23">
        <f>+มค!B15</f>
        <v>255</v>
      </c>
      <c r="G37" s="23">
        <f>+กพ!B15</f>
        <v>227</v>
      </c>
      <c r="H37" s="23">
        <f>+มีค!B15</f>
        <v>282</v>
      </c>
      <c r="I37" s="23">
        <f>+เมย!B15</f>
        <v>272</v>
      </c>
      <c r="J37" s="23">
        <f>+พค!B15</f>
        <v>270</v>
      </c>
      <c r="K37" s="21"/>
      <c r="L37" s="21"/>
      <c r="M37" s="21"/>
      <c r="N37" s="21"/>
      <c r="O37" s="20">
        <f t="shared" si="1"/>
        <v>2083</v>
      </c>
    </row>
    <row r="38" spans="1:15" x14ac:dyDescent="0.2">
      <c r="A38" s="139"/>
      <c r="B38" s="48" t="s">
        <v>54</v>
      </c>
      <c r="C38" s="21">
        <f>+ตค!K15</f>
        <v>0.56699999999999995</v>
      </c>
      <c r="D38" s="21">
        <f>+พย!K16</f>
        <v>0.57709999999999995</v>
      </c>
      <c r="E38" s="21">
        <f>+ธค!K15</f>
        <v>0.56899999999999995</v>
      </c>
      <c r="F38" s="21">
        <f>+มค!K15</f>
        <v>0.62419999999999998</v>
      </c>
      <c r="G38" s="21">
        <f>+กพ!K15</f>
        <v>0.62350000000000005</v>
      </c>
      <c r="H38" s="21">
        <f>+มีค!K15</f>
        <v>0.56840000000000002</v>
      </c>
      <c r="I38" s="21">
        <f>+เมย!K15</f>
        <v>0.5393</v>
      </c>
      <c r="J38" s="21">
        <f>+พค!K15</f>
        <v>0.57999999999999996</v>
      </c>
      <c r="K38" s="21"/>
      <c r="L38" s="21"/>
      <c r="M38" s="21"/>
      <c r="N38" s="21"/>
      <c r="O38" s="20">
        <f t="shared" si="1"/>
        <v>4.6485000000000003</v>
      </c>
    </row>
    <row r="39" spans="1:15" x14ac:dyDescent="0.2">
      <c r="A39" s="139" t="s">
        <v>60</v>
      </c>
      <c r="B39" s="21" t="s">
        <v>99</v>
      </c>
      <c r="C39" s="21">
        <f>+C40*C41</f>
        <v>27.691200000000002</v>
      </c>
      <c r="D39" s="21">
        <f>+D40*D41</f>
        <v>34.625999999999998</v>
      </c>
      <c r="E39" s="21">
        <f>+E40*E41</f>
        <v>26.129000000000001</v>
      </c>
      <c r="F39" s="21">
        <f t="shared" ref="F39:N39" si="13">+F40*F41</f>
        <v>26.7728</v>
      </c>
      <c r="G39" s="21">
        <f t="shared" si="13"/>
        <v>25.0809</v>
      </c>
      <c r="H39" s="21">
        <f t="shared" si="13"/>
        <v>26.0594</v>
      </c>
      <c r="I39" s="21">
        <f t="shared" si="13"/>
        <v>18.933600000000002</v>
      </c>
      <c r="J39" s="21">
        <f t="shared" si="13"/>
        <v>28.593500000000002</v>
      </c>
      <c r="K39" s="21">
        <f t="shared" si="13"/>
        <v>0</v>
      </c>
      <c r="L39" s="21">
        <f t="shared" si="13"/>
        <v>0</v>
      </c>
      <c r="M39" s="21">
        <f t="shared" si="13"/>
        <v>0</v>
      </c>
      <c r="N39" s="21">
        <f t="shared" si="13"/>
        <v>0</v>
      </c>
      <c r="O39" s="20">
        <f t="shared" si="1"/>
        <v>213.88640000000004</v>
      </c>
    </row>
    <row r="40" spans="1:15" x14ac:dyDescent="0.2">
      <c r="A40" s="139"/>
      <c r="B40" s="21" t="s">
        <v>49</v>
      </c>
      <c r="C40" s="21">
        <f>+ตค!B16</f>
        <v>54</v>
      </c>
      <c r="D40" s="21">
        <f>+พย!B16</f>
        <v>60</v>
      </c>
      <c r="E40" s="23">
        <f>+ธค!B16</f>
        <v>58</v>
      </c>
      <c r="F40" s="23">
        <f>+มค!B16</f>
        <v>58</v>
      </c>
      <c r="G40" s="23">
        <f>+กพ!B16</f>
        <v>59</v>
      </c>
      <c r="H40" s="23">
        <f>+มีค!B16</f>
        <v>58</v>
      </c>
      <c r="I40" s="23">
        <f>+เมย!B16</f>
        <v>46</v>
      </c>
      <c r="J40" s="23">
        <f>+พค!B16</f>
        <v>65</v>
      </c>
      <c r="K40" s="21"/>
      <c r="L40" s="21"/>
      <c r="M40" s="21"/>
      <c r="N40" s="21"/>
      <c r="O40" s="20">
        <f t="shared" si="1"/>
        <v>458</v>
      </c>
    </row>
    <row r="41" spans="1:15" x14ac:dyDescent="0.2">
      <c r="A41" s="139"/>
      <c r="B41" s="48" t="s">
        <v>54</v>
      </c>
      <c r="C41" s="21">
        <f>+ตค!K16</f>
        <v>0.51280000000000003</v>
      </c>
      <c r="D41" s="21">
        <f>+พย!K16</f>
        <v>0.57709999999999995</v>
      </c>
      <c r="E41" s="21">
        <f>+ธค!K16</f>
        <v>0.45050000000000001</v>
      </c>
      <c r="F41" s="21">
        <f>+มค!K16</f>
        <v>0.46160000000000001</v>
      </c>
      <c r="G41" s="21">
        <f>+กพ!K16</f>
        <v>0.42509999999999998</v>
      </c>
      <c r="H41" s="21">
        <f>+มีค!K16</f>
        <v>0.44929999999999998</v>
      </c>
      <c r="I41" s="21">
        <f>+เมย!K16</f>
        <v>0.41160000000000002</v>
      </c>
      <c r="J41" s="21">
        <f>+พค!K16</f>
        <v>0.43990000000000001</v>
      </c>
      <c r="K41" s="21"/>
      <c r="L41" s="21"/>
      <c r="M41" s="21"/>
      <c r="N41" s="21"/>
      <c r="O41" s="20">
        <f t="shared" si="1"/>
        <v>3.7279</v>
      </c>
    </row>
    <row r="42" spans="1:15" x14ac:dyDescent="0.2">
      <c r="A42" s="139" t="s">
        <v>61</v>
      </c>
      <c r="B42" s="21" t="s">
        <v>99</v>
      </c>
      <c r="C42" s="21">
        <f>+C43*C44</f>
        <v>141.62219999999999</v>
      </c>
      <c r="D42" s="21">
        <f>+D43*D44</f>
        <v>130.00290000000001</v>
      </c>
      <c r="E42" s="21">
        <f>+E43*E44</f>
        <v>126.72389999999999</v>
      </c>
      <c r="F42" s="21">
        <f t="shared" ref="F42:N42" si="14">+F43*F44</f>
        <v>132.14099999999999</v>
      </c>
      <c r="G42" s="21">
        <f t="shared" si="14"/>
        <v>133.58940000000001</v>
      </c>
      <c r="H42" s="21">
        <f t="shared" si="14"/>
        <v>128.00839999999999</v>
      </c>
      <c r="I42" s="21">
        <f t="shared" si="14"/>
        <v>103.0617</v>
      </c>
      <c r="J42" s="21">
        <f t="shared" si="14"/>
        <v>128.2824</v>
      </c>
      <c r="K42" s="21">
        <f t="shared" si="14"/>
        <v>0</v>
      </c>
      <c r="L42" s="21">
        <f t="shared" si="14"/>
        <v>0</v>
      </c>
      <c r="M42" s="21">
        <f t="shared" si="14"/>
        <v>0</v>
      </c>
      <c r="N42" s="21">
        <f t="shared" si="14"/>
        <v>0</v>
      </c>
      <c r="O42" s="20">
        <f t="shared" si="1"/>
        <v>1023.4318999999998</v>
      </c>
    </row>
    <row r="43" spans="1:15" x14ac:dyDescent="0.2">
      <c r="A43" s="139"/>
      <c r="B43" s="21" t="s">
        <v>49</v>
      </c>
      <c r="C43" s="21">
        <f>+ตค!B17</f>
        <v>246</v>
      </c>
      <c r="D43" s="21">
        <f>+พย!B17</f>
        <v>227</v>
      </c>
      <c r="E43" s="23">
        <f>+ธค!B17</f>
        <v>237</v>
      </c>
      <c r="F43" s="23">
        <f>+มค!B17</f>
        <v>255</v>
      </c>
      <c r="G43" s="23">
        <f>+กพ!B17</f>
        <v>238</v>
      </c>
      <c r="H43" s="23">
        <f>+มีค!B17</f>
        <v>206</v>
      </c>
      <c r="I43" s="23">
        <f>+เมย!B17</f>
        <v>189</v>
      </c>
      <c r="J43" s="23">
        <f>+พค!B17</f>
        <v>216</v>
      </c>
      <c r="K43" s="21"/>
      <c r="L43" s="21"/>
      <c r="M43" s="21"/>
      <c r="N43" s="21"/>
      <c r="O43" s="20">
        <f t="shared" si="1"/>
        <v>1814</v>
      </c>
    </row>
    <row r="44" spans="1:15" x14ac:dyDescent="0.2">
      <c r="A44" s="139"/>
      <c r="B44" s="48" t="s">
        <v>54</v>
      </c>
      <c r="C44" s="21">
        <f>+ตค!K17</f>
        <v>0.57569999999999999</v>
      </c>
      <c r="D44" s="21">
        <f>+พย!K17</f>
        <v>0.57269999999999999</v>
      </c>
      <c r="E44" s="21">
        <f>+ธค!K17</f>
        <v>0.53469999999999995</v>
      </c>
      <c r="F44" s="21">
        <f>+มค!K17</f>
        <v>0.51819999999999999</v>
      </c>
      <c r="G44" s="21">
        <f>+กพ!K17</f>
        <v>0.56130000000000002</v>
      </c>
      <c r="H44" s="21">
        <f>+มีค!K17</f>
        <v>0.62139999999999995</v>
      </c>
      <c r="I44" s="21">
        <f>+เมย!K17</f>
        <v>0.54530000000000001</v>
      </c>
      <c r="J44" s="21">
        <f>+พค!K17</f>
        <v>0.59389999999999998</v>
      </c>
      <c r="K44" s="21"/>
      <c r="L44" s="21"/>
      <c r="M44" s="21"/>
      <c r="N44" s="21"/>
      <c r="O44" s="20">
        <f t="shared" si="1"/>
        <v>4.5232000000000001</v>
      </c>
    </row>
    <row r="45" spans="1:15" s="26" customFormat="1" x14ac:dyDescent="0.2">
      <c r="A45" s="139" t="s">
        <v>62</v>
      </c>
      <c r="B45" s="21" t="s">
        <v>99</v>
      </c>
      <c r="C45" s="25">
        <f>+C46*C47</f>
        <v>76.087199999999996</v>
      </c>
      <c r="D45" s="25">
        <f>+D46*D47</f>
        <v>62.415000000000006</v>
      </c>
      <c r="E45" s="25">
        <f>+E46*E47</f>
        <v>64.104399999999998</v>
      </c>
      <c r="F45" s="25">
        <f t="shared" ref="F45:N45" si="15">+F46*F47</f>
        <v>76.997500000000002</v>
      </c>
      <c r="G45" s="25">
        <f t="shared" si="15"/>
        <v>68.016000000000005</v>
      </c>
      <c r="H45" s="25">
        <f t="shared" si="15"/>
        <v>68.99199999999999</v>
      </c>
      <c r="I45" s="25">
        <f t="shared" si="15"/>
        <v>62.96</v>
      </c>
      <c r="J45" s="25">
        <f t="shared" si="15"/>
        <v>64.6935</v>
      </c>
      <c r="K45" s="25">
        <f t="shared" si="15"/>
        <v>0</v>
      </c>
      <c r="L45" s="25">
        <f t="shared" si="15"/>
        <v>0</v>
      </c>
      <c r="M45" s="25">
        <f t="shared" si="15"/>
        <v>0</v>
      </c>
      <c r="N45" s="25">
        <f t="shared" si="15"/>
        <v>0</v>
      </c>
      <c r="O45" s="20">
        <f t="shared" si="1"/>
        <v>544.26560000000006</v>
      </c>
    </row>
    <row r="46" spans="1:15" x14ac:dyDescent="0.2">
      <c r="A46" s="139"/>
      <c r="B46" s="21" t="s">
        <v>49</v>
      </c>
      <c r="C46" s="21">
        <f>+ตค!B18</f>
        <v>98</v>
      </c>
      <c r="D46" s="21">
        <f>+พย!B18</f>
        <v>95</v>
      </c>
      <c r="E46" s="23">
        <f>+ธค!B18</f>
        <v>86</v>
      </c>
      <c r="F46" s="23">
        <f>+มค!B18</f>
        <v>95</v>
      </c>
      <c r="G46" s="23">
        <f>+กพ!B18</f>
        <v>96</v>
      </c>
      <c r="H46" s="23">
        <f>+มีค!B18</f>
        <v>98</v>
      </c>
      <c r="I46" s="23">
        <f>+เมย!B18</f>
        <v>80</v>
      </c>
      <c r="J46" s="23">
        <f>+พค!B18</f>
        <v>85</v>
      </c>
      <c r="K46" s="23"/>
      <c r="L46" s="21"/>
      <c r="M46" s="21"/>
      <c r="N46" s="21"/>
      <c r="O46" s="20">
        <f t="shared" si="1"/>
        <v>733</v>
      </c>
    </row>
    <row r="47" spans="1:15" s="26" customFormat="1" x14ac:dyDescent="0.2">
      <c r="A47" s="139"/>
      <c r="B47" s="49" t="s">
        <v>54</v>
      </c>
      <c r="C47" s="25">
        <f>+ตค!K18</f>
        <v>0.77639999999999998</v>
      </c>
      <c r="D47" s="25">
        <f>+พย!K18</f>
        <v>0.65700000000000003</v>
      </c>
      <c r="E47" s="25">
        <f>+ธค!K18</f>
        <v>0.74539999999999995</v>
      </c>
      <c r="F47" s="25">
        <f>+มค!K18</f>
        <v>0.8105</v>
      </c>
      <c r="G47" s="25">
        <f>+กพ!K18</f>
        <v>0.70850000000000002</v>
      </c>
      <c r="H47" s="25">
        <f>+มีค!K18</f>
        <v>0.70399999999999996</v>
      </c>
      <c r="I47" s="25">
        <f>+เมย!K18</f>
        <v>0.78700000000000003</v>
      </c>
      <c r="J47" s="25">
        <f>+พค!K18</f>
        <v>0.7611</v>
      </c>
      <c r="K47" s="25"/>
      <c r="L47" s="25"/>
      <c r="M47" s="25"/>
      <c r="N47" s="25"/>
      <c r="O47" s="20">
        <f t="shared" si="1"/>
        <v>5.9498999999999995</v>
      </c>
    </row>
    <row r="48" spans="1:15" s="27" customFormat="1" x14ac:dyDescent="0.2">
      <c r="A48" s="139" t="s">
        <v>63</v>
      </c>
      <c r="B48" s="21" t="s">
        <v>99</v>
      </c>
      <c r="C48" s="35">
        <f>+C49*C50</f>
        <v>52.141799999999996</v>
      </c>
      <c r="D48" s="35">
        <f>+D49*D50</f>
        <v>52.4495</v>
      </c>
      <c r="E48" s="35">
        <f>+E49*E50</f>
        <v>50.663499999999999</v>
      </c>
      <c r="F48" s="35">
        <f t="shared" ref="F48:N48" si="16">+F49*F50</f>
        <v>48.389000000000003</v>
      </c>
      <c r="G48" s="35">
        <f t="shared" si="16"/>
        <v>61.700400000000002</v>
      </c>
      <c r="H48" s="35">
        <f t="shared" si="16"/>
        <v>63.686999999999998</v>
      </c>
      <c r="I48" s="35">
        <f t="shared" si="16"/>
        <v>40.485799999999998</v>
      </c>
      <c r="J48" s="35">
        <f t="shared" si="16"/>
        <v>53.925299999999993</v>
      </c>
      <c r="K48" s="35">
        <f t="shared" si="16"/>
        <v>0</v>
      </c>
      <c r="L48" s="35">
        <f t="shared" si="16"/>
        <v>0</v>
      </c>
      <c r="M48" s="35">
        <f t="shared" si="16"/>
        <v>0</v>
      </c>
      <c r="N48" s="35">
        <f t="shared" si="16"/>
        <v>0</v>
      </c>
      <c r="O48" s="20">
        <f t="shared" si="1"/>
        <v>423.44229999999999</v>
      </c>
    </row>
    <row r="49" spans="1:15" s="24" customFormat="1" x14ac:dyDescent="0.2">
      <c r="A49" s="139"/>
      <c r="B49" s="36" t="s">
        <v>49</v>
      </c>
      <c r="C49" s="34">
        <f>+ตค!B19</f>
        <v>94</v>
      </c>
      <c r="D49" s="34">
        <f>+พย!B19</f>
        <v>95</v>
      </c>
      <c r="E49" s="43">
        <f>+ธค!B19</f>
        <v>95</v>
      </c>
      <c r="F49" s="43">
        <f>+มค!B19</f>
        <v>110</v>
      </c>
      <c r="G49" s="43">
        <f>+กพ!B19</f>
        <v>108</v>
      </c>
      <c r="H49" s="43">
        <f>+มีค!B19</f>
        <v>115</v>
      </c>
      <c r="I49" s="43">
        <f>+เมย!B19</f>
        <v>73</v>
      </c>
      <c r="J49" s="43">
        <f>+พค!B19</f>
        <v>99</v>
      </c>
      <c r="K49" s="34"/>
      <c r="L49" s="34"/>
      <c r="M49" s="34"/>
      <c r="N49" s="34"/>
      <c r="O49" s="20">
        <f t="shared" si="1"/>
        <v>789</v>
      </c>
    </row>
    <row r="50" spans="1:15" s="24" customFormat="1" x14ac:dyDescent="0.2">
      <c r="A50" s="139"/>
      <c r="B50" s="50" t="s">
        <v>54</v>
      </c>
      <c r="C50" s="34">
        <f>+ตค!K19</f>
        <v>0.55469999999999997</v>
      </c>
      <c r="D50" s="34">
        <f>+พย!K19</f>
        <v>0.55210000000000004</v>
      </c>
      <c r="E50" s="34">
        <f>+ธค!K19</f>
        <v>0.5333</v>
      </c>
      <c r="F50" s="34">
        <f>+มค!K19</f>
        <v>0.43990000000000001</v>
      </c>
      <c r="G50" s="34">
        <f>+กพ!K19</f>
        <v>0.57130000000000003</v>
      </c>
      <c r="H50" s="34">
        <f>+มีค!K19</f>
        <v>0.55379999999999996</v>
      </c>
      <c r="I50" s="34">
        <f>+เมย!K19</f>
        <v>0.55459999999999998</v>
      </c>
      <c r="J50" s="34">
        <f>+พค!K19</f>
        <v>0.54469999999999996</v>
      </c>
      <c r="K50" s="34"/>
      <c r="L50" s="34"/>
      <c r="M50" s="34"/>
      <c r="N50" s="34"/>
      <c r="O50" s="20">
        <f t="shared" si="1"/>
        <v>4.3043999999999993</v>
      </c>
    </row>
    <row r="51" spans="1:15" x14ac:dyDescent="0.2">
      <c r="A51" s="138" t="s">
        <v>56</v>
      </c>
      <c r="B51" s="21" t="s">
        <v>99</v>
      </c>
      <c r="C51" s="33">
        <f t="shared" ref="C51:J51" si="17">+C9+C12+C15+C18+C21+C24+C27+C30+C33+C36+C39+C42+C45+C48</f>
        <v>1601.4835</v>
      </c>
      <c r="D51" s="33">
        <f t="shared" si="17"/>
        <v>1509.0318999999997</v>
      </c>
      <c r="E51" s="33">
        <f t="shared" si="17"/>
        <v>1562.33</v>
      </c>
      <c r="F51" s="33">
        <f t="shared" si="17"/>
        <v>1560.3392999999999</v>
      </c>
      <c r="G51" s="33">
        <f t="shared" si="17"/>
        <v>1455.8744999999999</v>
      </c>
      <c r="H51" s="33">
        <f t="shared" si="17"/>
        <v>1626.4501999999998</v>
      </c>
      <c r="I51" s="33">
        <f t="shared" si="17"/>
        <v>1403.2683999999999</v>
      </c>
      <c r="J51" s="45">
        <f t="shared" si="17"/>
        <v>1511.2907</v>
      </c>
      <c r="O51" s="20">
        <f t="shared" si="1"/>
        <v>12230.068499999999</v>
      </c>
    </row>
    <row r="52" spans="1:15" x14ac:dyDescent="0.2">
      <c r="A52" s="138"/>
      <c r="B52" s="28" t="s">
        <v>49</v>
      </c>
      <c r="C52" s="23">
        <f>+C10+C13+C16+C19+C22+C25+C28+C31+C34+C37+C40+C43+C46+C49</f>
        <v>2841</v>
      </c>
      <c r="D52" s="23">
        <f>+D10+D13+D16+D19+D22+D25+D28+D31+D34+D37+D40+D43+D46+D49</f>
        <v>2593</v>
      </c>
      <c r="E52" s="23">
        <f>+E10+E13+E16+E19+E22+E25+E28+E31+E34+E37+E40+E43+E46+E49</f>
        <v>2795</v>
      </c>
      <c r="F52" s="23">
        <f>+F10+F13+F16+F19+F22+F25+F28+F31+F34+F37+F40+F43+F46+F49</f>
        <v>2697</v>
      </c>
      <c r="G52" s="23">
        <f>+G10+G13+G16+G19+G22+G25+G28+G31+G34+G37+G40+G43+G46+G49</f>
        <v>2468</v>
      </c>
      <c r="H52" s="23">
        <f>SUM(C52:G52)</f>
        <v>13394</v>
      </c>
      <c r="I52" s="23">
        <f>SUM(D52:H52)</f>
        <v>23947</v>
      </c>
      <c r="J52" s="46">
        <f>SUM(C52:G52)</f>
        <v>13394</v>
      </c>
      <c r="K52" s="44"/>
      <c r="L52" s="44"/>
      <c r="M52" s="44"/>
      <c r="N52" s="44"/>
      <c r="O52" s="23">
        <f t="shared" si="1"/>
        <v>64129</v>
      </c>
    </row>
    <row r="53" spans="1:15" x14ac:dyDescent="0.2">
      <c r="A53" s="138"/>
      <c r="B53" s="51" t="s">
        <v>54</v>
      </c>
      <c r="C53" s="25">
        <f>+C51:G51/C52</f>
        <v>0.56370415346708902</v>
      </c>
      <c r="D53" s="25">
        <f>+D51:H51/D52</f>
        <v>0.58196370998843028</v>
      </c>
      <c r="E53" s="25">
        <f>+E51:I51/E52</f>
        <v>0.55897316636851513</v>
      </c>
      <c r="F53" s="25">
        <f>+F51:J51/F52</f>
        <v>0.57854627363737476</v>
      </c>
      <c r="G53" s="25">
        <f>+G51:K51/G52</f>
        <v>0.58990052674230142</v>
      </c>
      <c r="H53" s="20">
        <f>+H51/H52</f>
        <v>0.12143125279976107</v>
      </c>
      <c r="I53" s="20">
        <f>+I51/I52</f>
        <v>5.8598922620787572E-2</v>
      </c>
      <c r="J53" s="47">
        <f>+J51/J52</f>
        <v>0.11283341048230551</v>
      </c>
      <c r="O53" s="20">
        <f>SUM(C53:J53)</f>
        <v>3.1659514161065649</v>
      </c>
    </row>
    <row r="54" spans="1:15" x14ac:dyDescent="0.2">
      <c r="A54" s="138" t="s">
        <v>100</v>
      </c>
      <c r="B54" s="21" t="s">
        <v>99</v>
      </c>
      <c r="C54" s="33">
        <f>+C21</f>
        <v>235.74999999999997</v>
      </c>
      <c r="D54" s="33">
        <f t="shared" ref="D54:I54" si="18">+D21</f>
        <v>178.03290000000001</v>
      </c>
      <c r="E54" s="33">
        <f t="shared" si="18"/>
        <v>205.02780000000001</v>
      </c>
      <c r="F54" s="33">
        <f t="shared" si="18"/>
        <v>202.79240000000001</v>
      </c>
      <c r="G54" s="33">
        <f t="shared" si="18"/>
        <v>173.80770000000001</v>
      </c>
      <c r="H54" s="33">
        <f t="shared" si="18"/>
        <v>186.91290000000001</v>
      </c>
      <c r="I54" s="33">
        <f t="shared" si="18"/>
        <v>161.22630000000001</v>
      </c>
      <c r="J54" s="45">
        <f>+J12+J15+J18+J21+J24+J27+J30+J33+J36+J39+J42+J45+J48+J51</f>
        <v>2902.0309000000002</v>
      </c>
      <c r="O54" s="20">
        <f t="shared" si="1"/>
        <v>4245.5809000000008</v>
      </c>
    </row>
    <row r="55" spans="1:15" x14ac:dyDescent="0.2">
      <c r="A55" s="138"/>
      <c r="B55" s="28" t="s">
        <v>49</v>
      </c>
      <c r="C55" s="30">
        <f>+C22</f>
        <v>460</v>
      </c>
      <c r="D55" s="30">
        <f t="shared" ref="D55:I55" si="19">+D22</f>
        <v>373</v>
      </c>
      <c r="E55" s="30">
        <f t="shared" si="19"/>
        <v>438</v>
      </c>
      <c r="F55" s="30">
        <f t="shared" si="19"/>
        <v>362</v>
      </c>
      <c r="G55" s="30">
        <f t="shared" si="19"/>
        <v>341</v>
      </c>
      <c r="H55" s="30">
        <f t="shared" si="19"/>
        <v>333</v>
      </c>
      <c r="I55" s="30">
        <f t="shared" si="19"/>
        <v>313</v>
      </c>
      <c r="J55" s="46">
        <f>SUM(C55:G55)</f>
        <v>1974</v>
      </c>
      <c r="O55" s="23">
        <f>SUM(C55:J55)</f>
        <v>4594</v>
      </c>
    </row>
    <row r="56" spans="1:15" x14ac:dyDescent="0.2">
      <c r="A56" s="138"/>
      <c r="B56" s="51" t="s">
        <v>54</v>
      </c>
      <c r="C56" s="25">
        <f>+C54/C55</f>
        <v>0.51249999999999996</v>
      </c>
      <c r="D56" s="25">
        <f t="shared" ref="D56:I56" si="20">+D54/D55</f>
        <v>0.47730000000000006</v>
      </c>
      <c r="E56" s="25">
        <f t="shared" si="20"/>
        <v>0.46810000000000002</v>
      </c>
      <c r="F56" s="25">
        <f t="shared" si="20"/>
        <v>0.56020000000000003</v>
      </c>
      <c r="G56" s="25">
        <f t="shared" si="20"/>
        <v>0.50970000000000004</v>
      </c>
      <c r="H56" s="25">
        <f t="shared" si="20"/>
        <v>0.56130000000000002</v>
      </c>
      <c r="I56" s="25">
        <f t="shared" si="20"/>
        <v>0.5151</v>
      </c>
      <c r="J56" s="47">
        <f>+J54/J55</f>
        <v>1.470127102330294</v>
      </c>
      <c r="O56" s="20">
        <f t="shared" si="1"/>
        <v>5.0743271023302938</v>
      </c>
    </row>
    <row r="57" spans="1:15" x14ac:dyDescent="0.2">
      <c r="A57" s="138" t="s">
        <v>101</v>
      </c>
      <c r="B57" s="21" t="s">
        <v>99</v>
      </c>
      <c r="C57" s="33">
        <f>+C9+C15+C18+C24+C27+C30+C33+C36+C39+C42+C45+C48+C12</f>
        <v>1365.7334999999998</v>
      </c>
      <c r="D57" s="33">
        <f t="shared" ref="D57:I57" si="21">+D9+D15+D18+D24+D27+D30+D33+D36+D39+D42+D45+D48+D12</f>
        <v>1330.9989999999998</v>
      </c>
      <c r="E57" s="33">
        <f t="shared" si="21"/>
        <v>1357.3022000000001</v>
      </c>
      <c r="F57" s="33">
        <f t="shared" si="21"/>
        <v>1357.5468999999998</v>
      </c>
      <c r="G57" s="33">
        <f t="shared" si="21"/>
        <v>1282.0668000000001</v>
      </c>
      <c r="H57" s="33">
        <f t="shared" si="21"/>
        <v>1439.5373</v>
      </c>
      <c r="I57" s="33">
        <f t="shared" si="21"/>
        <v>1242.0420999999999</v>
      </c>
      <c r="J57" s="45">
        <f>+J15+J18+J21+J24+J27+J30+J33+J36+J39+J42+J45+J48+J51+J54</f>
        <v>5679.5709999999999</v>
      </c>
      <c r="O57" s="20">
        <f t="shared" si="1"/>
        <v>15054.7988</v>
      </c>
    </row>
    <row r="58" spans="1:15" x14ac:dyDescent="0.2">
      <c r="A58" s="138"/>
      <c r="B58" s="28" t="s">
        <v>49</v>
      </c>
      <c r="C58" s="30">
        <f>+C10+C16+C19+C25+C28+C31+C34+C37+C40+C43+C46+C49+C13</f>
        <v>2381</v>
      </c>
      <c r="D58" s="30">
        <f t="shared" ref="D58:I58" si="22">+D10+D16+D19+D25+D28+D31+D34+D37+D40+D43+D46+D49+D13</f>
        <v>2220</v>
      </c>
      <c r="E58" s="30">
        <f t="shared" si="22"/>
        <v>2357</v>
      </c>
      <c r="F58" s="30">
        <f t="shared" si="22"/>
        <v>2335</v>
      </c>
      <c r="G58" s="30">
        <f t="shared" si="22"/>
        <v>2127</v>
      </c>
      <c r="H58" s="30">
        <f t="shared" si="22"/>
        <v>2376</v>
      </c>
      <c r="I58" s="30">
        <f t="shared" si="22"/>
        <v>2111</v>
      </c>
      <c r="J58" s="46">
        <f>SUM(C58:G58)</f>
        <v>11420</v>
      </c>
      <c r="O58" s="23">
        <f t="shared" si="1"/>
        <v>27327</v>
      </c>
    </row>
    <row r="59" spans="1:15" x14ac:dyDescent="0.2">
      <c r="A59" s="138"/>
      <c r="B59" s="51" t="s">
        <v>54</v>
      </c>
      <c r="C59" s="25">
        <f t="shared" ref="C59:J59" si="23">+C57/C58</f>
        <v>0.57359659806803853</v>
      </c>
      <c r="D59" s="25">
        <f t="shared" si="23"/>
        <v>0.59954909909909904</v>
      </c>
      <c r="E59" s="25">
        <f t="shared" si="23"/>
        <v>0.57586007636826475</v>
      </c>
      <c r="F59" s="25">
        <f t="shared" si="23"/>
        <v>0.58139053533190566</v>
      </c>
      <c r="G59" s="25">
        <f t="shared" si="23"/>
        <v>0.60275825105782799</v>
      </c>
      <c r="H59" s="25">
        <f t="shared" si="23"/>
        <v>0.60586586700336698</v>
      </c>
      <c r="I59" s="25">
        <f t="shared" si="23"/>
        <v>0.58836669824727617</v>
      </c>
      <c r="J59" s="47">
        <f t="shared" si="23"/>
        <v>0.49733546409807355</v>
      </c>
      <c r="O59" s="20">
        <f t="shared" si="1"/>
        <v>4.624722589273853</v>
      </c>
    </row>
  </sheetData>
  <mergeCells count="19">
    <mergeCell ref="A36:A38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57:A59"/>
    <mergeCell ref="A39:A41"/>
    <mergeCell ref="A42:A44"/>
    <mergeCell ref="A45:A47"/>
    <mergeCell ref="A48:A50"/>
    <mergeCell ref="A51:A53"/>
    <mergeCell ref="A54:A56"/>
  </mergeCells>
  <pageMargins left="0" right="0" top="0" bottom="0" header="0.31496062992125984" footer="0.31496062992125984"/>
  <pageSetup paperSize="9" scale="75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55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C53" sqref="C53:O53"/>
    </sheetView>
  </sheetViews>
  <sheetFormatPr defaultRowHeight="12.75" x14ac:dyDescent="0.2"/>
  <cols>
    <col min="1" max="1" width="19" style="22" customWidth="1"/>
    <col min="2" max="2" width="14.5703125" style="22" customWidth="1"/>
    <col min="3" max="3" width="12" style="22" customWidth="1"/>
    <col min="4" max="4" width="11.28515625" style="22" customWidth="1"/>
    <col min="5" max="5" width="12.28515625" style="22" customWidth="1"/>
    <col min="6" max="6" width="10.85546875" style="22" bestFit="1" customWidth="1"/>
    <col min="7" max="8" width="10.7109375" style="22" customWidth="1"/>
    <col min="9" max="9" width="11.7109375" style="22" customWidth="1"/>
    <col min="10" max="10" width="11.28515625" style="22" customWidth="1"/>
    <col min="11" max="11" width="10.5703125" style="22" customWidth="1"/>
    <col min="12" max="12" width="10.85546875" style="22" customWidth="1"/>
    <col min="13" max="13" width="11.28515625" style="22" customWidth="1"/>
    <col min="14" max="14" width="11.42578125" style="22" customWidth="1"/>
    <col min="15" max="15" width="14.5703125" style="22" customWidth="1"/>
    <col min="16" max="16" width="9.140625" style="22"/>
    <col min="17" max="17" width="12" style="22" hidden="1" customWidth="1"/>
    <col min="18" max="16384" width="9.140625" style="22"/>
  </cols>
  <sheetData>
    <row r="1" spans="1:17" s="1" customFormat="1" ht="23.25" x14ac:dyDescent="0.5">
      <c r="A1" s="1" t="s">
        <v>112</v>
      </c>
    </row>
    <row r="2" spans="1:17" s="17" customFormat="1" x14ac:dyDescent="0.2">
      <c r="A2" s="16" t="s">
        <v>0</v>
      </c>
      <c r="B2" s="18" t="s">
        <v>55</v>
      </c>
      <c r="C2" s="19" t="s">
        <v>50</v>
      </c>
      <c r="D2" s="19" t="s">
        <v>51</v>
      </c>
      <c r="E2" s="19" t="s">
        <v>52</v>
      </c>
      <c r="F2" s="19" t="s">
        <v>72</v>
      </c>
      <c r="G2" s="19" t="s">
        <v>73</v>
      </c>
      <c r="H2" s="19" t="s">
        <v>74</v>
      </c>
      <c r="I2" s="19" t="s">
        <v>75</v>
      </c>
      <c r="J2" s="19" t="s">
        <v>76</v>
      </c>
      <c r="K2" s="19" t="s">
        <v>77</v>
      </c>
      <c r="L2" s="19" t="s">
        <v>78</v>
      </c>
      <c r="M2" s="19" t="s">
        <v>79</v>
      </c>
      <c r="N2" s="19" t="s">
        <v>80</v>
      </c>
      <c r="O2" s="18" t="s">
        <v>94</v>
      </c>
      <c r="Q2" s="17" t="s">
        <v>95</v>
      </c>
    </row>
    <row r="3" spans="1:17" x14ac:dyDescent="0.2">
      <c r="A3" s="140" t="s">
        <v>53</v>
      </c>
      <c r="B3" s="21" t="s">
        <v>99</v>
      </c>
      <c r="C3" s="20">
        <f>+C4*C5</f>
        <v>3953.8272000000002</v>
      </c>
      <c r="D3" s="20">
        <f>+D4*D5</f>
        <v>4308.37</v>
      </c>
      <c r="E3" s="20">
        <f>+E4*E5</f>
        <v>3955.5236</v>
      </c>
      <c r="F3" s="20">
        <f>+F4*F5</f>
        <v>4027.252</v>
      </c>
      <c r="G3" s="20">
        <f t="shared" ref="G3:N3" si="0">+G4*G5</f>
        <v>3807.8882000000003</v>
      </c>
      <c r="H3" s="20">
        <f t="shared" si="0"/>
        <v>4176.4616999999998</v>
      </c>
      <c r="I3" s="20">
        <f t="shared" si="0"/>
        <v>3802.5853999999999</v>
      </c>
      <c r="J3" s="20">
        <f t="shared" si="0"/>
        <v>4378.5924000000005</v>
      </c>
      <c r="K3" s="20">
        <f>+K4*K5</f>
        <v>3673.8591999999999</v>
      </c>
      <c r="L3" s="20">
        <f t="shared" si="0"/>
        <v>4496.5505000000003</v>
      </c>
      <c r="M3" s="20">
        <f t="shared" si="0"/>
        <v>4186.9468000000006</v>
      </c>
      <c r="N3" s="20">
        <f t="shared" si="0"/>
        <v>4323.3885</v>
      </c>
      <c r="O3" s="20">
        <f>SUM(C3:N3)</f>
        <v>49091.245499999997</v>
      </c>
      <c r="Q3" s="20">
        <f>SUM(C3:H3)</f>
        <v>24229.322700000001</v>
      </c>
    </row>
    <row r="4" spans="1:17" x14ac:dyDescent="0.2">
      <c r="A4" s="140"/>
      <c r="B4" s="21" t="s">
        <v>49</v>
      </c>
      <c r="C4" s="23">
        <f>+ตค!B4</f>
        <v>2963</v>
      </c>
      <c r="D4" s="23">
        <f>+พย!B4</f>
        <v>2956</v>
      </c>
      <c r="E4" s="23">
        <f>+ธค!B4</f>
        <v>2758</v>
      </c>
      <c r="F4" s="23">
        <f>+มค!B4</f>
        <v>2740</v>
      </c>
      <c r="G4" s="23">
        <f>+กพ!B4</f>
        <v>2543</v>
      </c>
      <c r="H4" s="23">
        <f>+มีค!B4</f>
        <v>2741</v>
      </c>
      <c r="I4" s="23">
        <f>+เมย!B4</f>
        <v>2714</v>
      </c>
      <c r="J4" s="23">
        <f>+พค!B4</f>
        <v>2828</v>
      </c>
      <c r="K4" s="43">
        <f>+มิย!B4</f>
        <v>2684</v>
      </c>
      <c r="L4" s="23">
        <f>+กค!B4</f>
        <v>2969</v>
      </c>
      <c r="M4" s="23">
        <f>+สค!B4</f>
        <v>3007</v>
      </c>
      <c r="N4" s="23">
        <f>+กย!B4</f>
        <v>2993</v>
      </c>
      <c r="O4" s="23">
        <f>SUM(C4:N4)</f>
        <v>33896</v>
      </c>
      <c r="Q4" s="23">
        <f>SUM(C4:H4)</f>
        <v>16701</v>
      </c>
    </row>
    <row r="5" spans="1:17" ht="14.25" customHeight="1" x14ac:dyDescent="0.2">
      <c r="A5" s="140"/>
      <c r="B5" s="48" t="s">
        <v>54</v>
      </c>
      <c r="C5" s="55">
        <f>+ตค!K4</f>
        <v>1.3344</v>
      </c>
      <c r="D5" s="55">
        <f>+พย!K4</f>
        <v>1.4575</v>
      </c>
      <c r="E5" s="55">
        <f>+ธค!K4</f>
        <v>1.4341999999999999</v>
      </c>
      <c r="F5" s="56">
        <f>+มค!K4</f>
        <v>1.4698</v>
      </c>
      <c r="G5" s="56">
        <f>+กพ!K4</f>
        <v>1.4974000000000001</v>
      </c>
      <c r="H5" s="56">
        <f>+มีค!K4</f>
        <v>1.5237000000000001</v>
      </c>
      <c r="I5" s="56">
        <f>+เมย!K4</f>
        <v>1.4011</v>
      </c>
      <c r="J5" s="56">
        <f>+พค!K4</f>
        <v>1.5483</v>
      </c>
      <c r="K5" s="56">
        <f>+มิย!K4</f>
        <v>1.3688</v>
      </c>
      <c r="L5" s="56">
        <f>+กค!K4</f>
        <v>1.5145</v>
      </c>
      <c r="M5" s="56">
        <f>+สค!K4</f>
        <v>1.3924000000000001</v>
      </c>
      <c r="N5" s="56">
        <f>+กย!K4</f>
        <v>1.4444999999999999</v>
      </c>
      <c r="O5" s="55">
        <f>+O3/O4</f>
        <v>1.4482902259853669</v>
      </c>
      <c r="Q5" s="20">
        <f>+Q3/Q4</f>
        <v>1.4507707742051374</v>
      </c>
    </row>
    <row r="6" spans="1:17" x14ac:dyDescent="0.2">
      <c r="A6" s="141" t="s">
        <v>71</v>
      </c>
      <c r="B6" s="21" t="s">
        <v>99</v>
      </c>
      <c r="C6" s="21">
        <f>+C8*C7</f>
        <v>1185.5472</v>
      </c>
      <c r="D6" s="21">
        <f>+D7*D8</f>
        <v>1098.7731000000001</v>
      </c>
      <c r="E6" s="21">
        <f>+E7*E8</f>
        <v>1097.4093</v>
      </c>
      <c r="F6" s="21">
        <f>+F7*F8</f>
        <v>1212.0518</v>
      </c>
      <c r="G6" s="21">
        <f t="shared" ref="G6:N6" si="1">+G7*G8</f>
        <v>1057.104</v>
      </c>
      <c r="H6" s="21">
        <f t="shared" si="1"/>
        <v>1120.269</v>
      </c>
      <c r="I6" s="21">
        <f t="shared" si="1"/>
        <v>1042.0448999999999</v>
      </c>
      <c r="J6" s="21">
        <f t="shared" si="1"/>
        <v>1148.672</v>
      </c>
      <c r="K6" s="21">
        <f t="shared" si="1"/>
        <v>1018.6398</v>
      </c>
      <c r="L6" s="21">
        <f t="shared" si="1"/>
        <v>1122.5088000000001</v>
      </c>
      <c r="M6" s="21">
        <f t="shared" si="1"/>
        <v>1194.0642</v>
      </c>
      <c r="N6" s="21">
        <f t="shared" si="1"/>
        <v>824.93439999999998</v>
      </c>
      <c r="O6" s="20">
        <f>SUM(C6:N6)</f>
        <v>13122.018500000002</v>
      </c>
      <c r="Q6" s="20">
        <f>SUM(C6:H6)</f>
        <v>6771.1544000000013</v>
      </c>
    </row>
    <row r="7" spans="1:17" x14ac:dyDescent="0.2">
      <c r="A7" s="141"/>
      <c r="B7" s="21" t="s">
        <v>49</v>
      </c>
      <c r="C7" s="21">
        <f>+ตค!B5</f>
        <v>976</v>
      </c>
      <c r="D7" s="21">
        <f>+พย!B5</f>
        <v>927</v>
      </c>
      <c r="E7" s="23">
        <f>+ธค!B5</f>
        <v>939</v>
      </c>
      <c r="F7" s="23">
        <f>+มค!B5</f>
        <v>934</v>
      </c>
      <c r="G7" s="23">
        <f>+กพ!B5</f>
        <v>864</v>
      </c>
      <c r="H7" s="23">
        <f>+มีค!B5</f>
        <v>906</v>
      </c>
      <c r="I7" s="23">
        <f>+เมย!B5</f>
        <v>897</v>
      </c>
      <c r="J7" s="23">
        <f>+พค!B5</f>
        <v>896</v>
      </c>
      <c r="K7" s="23">
        <f>+มิย!B5</f>
        <v>831</v>
      </c>
      <c r="L7" s="23">
        <f>+กค!B5</f>
        <v>928</v>
      </c>
      <c r="M7" s="23">
        <f>+สค!B5</f>
        <v>1019</v>
      </c>
      <c r="N7" s="23">
        <f>+กย!B5</f>
        <v>848</v>
      </c>
      <c r="O7" s="23">
        <f>SUM(C7:N7)</f>
        <v>10965</v>
      </c>
      <c r="Q7" s="23">
        <f>SUM(C7:H7)</f>
        <v>5546</v>
      </c>
    </row>
    <row r="8" spans="1:17" x14ac:dyDescent="0.2">
      <c r="A8" s="141"/>
      <c r="B8" s="48" t="s">
        <v>54</v>
      </c>
      <c r="C8" s="57">
        <f>+ตค!K5</f>
        <v>1.2146999999999999</v>
      </c>
      <c r="D8" s="56">
        <f>+พย!K5</f>
        <v>1.1853</v>
      </c>
      <c r="E8" s="56">
        <f>+ธค!K5</f>
        <v>1.1687000000000001</v>
      </c>
      <c r="F8" s="56">
        <f>+มค!K5</f>
        <v>1.2977000000000001</v>
      </c>
      <c r="G8" s="56">
        <f>+กพ!K5</f>
        <v>1.2235</v>
      </c>
      <c r="H8" s="56">
        <f>+มีค!K5</f>
        <v>1.2364999999999999</v>
      </c>
      <c r="I8" s="56">
        <f>+เมย!K5</f>
        <v>1.1617</v>
      </c>
      <c r="J8" s="56">
        <f>+พค!K5</f>
        <v>1.282</v>
      </c>
      <c r="K8" s="56">
        <f>+มิย!K5</f>
        <v>1.2258</v>
      </c>
      <c r="L8" s="56">
        <f>+กค!K5</f>
        <v>1.2096</v>
      </c>
      <c r="M8" s="56">
        <f>+สค!K5</f>
        <v>1.1718</v>
      </c>
      <c r="N8" s="56">
        <f>+กย!K5</f>
        <v>0.9728</v>
      </c>
      <c r="O8" s="55">
        <f>+O6/O7</f>
        <v>1.1967185134518925</v>
      </c>
      <c r="Q8" s="20">
        <f>+Q6/Q7</f>
        <v>1.2209077533357378</v>
      </c>
    </row>
    <row r="9" spans="1:17" s="26" customFormat="1" x14ac:dyDescent="0.2">
      <c r="A9" s="139" t="s">
        <v>70</v>
      </c>
      <c r="B9" s="21" t="s">
        <v>99</v>
      </c>
      <c r="C9" s="25">
        <f>+C10*C11</f>
        <v>128.51409999999998</v>
      </c>
      <c r="D9" s="25">
        <f>+D10*D11</f>
        <v>133.30799999999999</v>
      </c>
      <c r="E9" s="25">
        <f>+E10*E11</f>
        <v>151.57500000000002</v>
      </c>
      <c r="F9" s="25">
        <f t="shared" ref="F9:N9" si="2">+F10*F11</f>
        <v>127.73399999999999</v>
      </c>
      <c r="G9" s="25">
        <f t="shared" si="2"/>
        <v>120.351</v>
      </c>
      <c r="H9" s="25">
        <f t="shared" si="2"/>
        <v>137.4</v>
      </c>
      <c r="I9" s="25">
        <f t="shared" si="2"/>
        <v>130.66239999999999</v>
      </c>
      <c r="J9" s="25">
        <f t="shared" si="2"/>
        <v>120.5505</v>
      </c>
      <c r="K9" s="25">
        <f t="shared" si="2"/>
        <v>145.63500000000002</v>
      </c>
      <c r="L9" s="25">
        <f t="shared" si="2"/>
        <v>168.01379999999997</v>
      </c>
      <c r="M9" s="25">
        <f t="shared" si="2"/>
        <v>129.25</v>
      </c>
      <c r="N9" s="25">
        <f t="shared" si="2"/>
        <v>129.26650000000001</v>
      </c>
      <c r="O9" s="20">
        <f>SUM(C9:N9)</f>
        <v>1622.2602999999999</v>
      </c>
      <c r="Q9" s="20">
        <f>SUM(C9:H9)</f>
        <v>798.88210000000004</v>
      </c>
    </row>
    <row r="10" spans="1:17" x14ac:dyDescent="0.2">
      <c r="A10" s="139"/>
      <c r="B10" s="21" t="s">
        <v>49</v>
      </c>
      <c r="C10" s="21">
        <f>+ตค!B6</f>
        <v>247</v>
      </c>
      <c r="D10" s="21">
        <f>+พย!B6</f>
        <v>207</v>
      </c>
      <c r="E10" s="23">
        <f>+ธค!B6</f>
        <v>258</v>
      </c>
      <c r="F10" s="23">
        <f>+มค!B6</f>
        <v>244</v>
      </c>
      <c r="G10" s="23">
        <f>+กพ!B6</f>
        <v>231</v>
      </c>
      <c r="H10" s="23">
        <f>+มีค!B6</f>
        <v>240</v>
      </c>
      <c r="I10" s="23">
        <f>+เมย!B6</f>
        <v>256</v>
      </c>
      <c r="J10" s="23">
        <f>+พค!B6</f>
        <v>215</v>
      </c>
      <c r="K10" s="23">
        <f>+มิย!B6</f>
        <v>219</v>
      </c>
      <c r="L10" s="23">
        <f>+กค!B6</f>
        <v>279</v>
      </c>
      <c r="M10" s="23">
        <f>+สค!B6</f>
        <v>235</v>
      </c>
      <c r="N10" s="23">
        <f>+กย!B6</f>
        <v>209</v>
      </c>
      <c r="O10" s="23">
        <f>SUM(C10:N10)</f>
        <v>2840</v>
      </c>
      <c r="Q10" s="23">
        <f>SUM(C10:H10)</f>
        <v>1427</v>
      </c>
    </row>
    <row r="11" spans="1:17" s="26" customFormat="1" x14ac:dyDescent="0.2">
      <c r="A11" s="139"/>
      <c r="B11" s="49" t="s">
        <v>54</v>
      </c>
      <c r="C11" s="57">
        <f>+ตค!K6</f>
        <v>0.52029999999999998</v>
      </c>
      <c r="D11" s="57">
        <f>+พย!K6</f>
        <v>0.64400000000000002</v>
      </c>
      <c r="E11" s="57">
        <f>+ธค!K6</f>
        <v>0.58750000000000002</v>
      </c>
      <c r="F11" s="57">
        <f>+มค!K6</f>
        <v>0.52349999999999997</v>
      </c>
      <c r="G11" s="57">
        <f>+กพ!K6</f>
        <v>0.52100000000000002</v>
      </c>
      <c r="H11" s="57">
        <f>+มีค!K6</f>
        <v>0.57250000000000001</v>
      </c>
      <c r="I11" s="57">
        <f>+เมย!K6</f>
        <v>0.51039999999999996</v>
      </c>
      <c r="J11" s="57">
        <f>+พค!K6</f>
        <v>0.56069999999999998</v>
      </c>
      <c r="K11" s="57">
        <f>+มิย!K6</f>
        <v>0.66500000000000004</v>
      </c>
      <c r="L11" s="57">
        <f>+กค!K6</f>
        <v>0.60219999999999996</v>
      </c>
      <c r="M11" s="57">
        <f>+สค!K6</f>
        <v>0.55000000000000004</v>
      </c>
      <c r="N11" s="57">
        <f>+กย!K6</f>
        <v>0.61850000000000005</v>
      </c>
      <c r="O11" s="55">
        <f>+O9/O10</f>
        <v>0.57121841549295771</v>
      </c>
      <c r="Q11" s="20">
        <f>+Q9/Q10</f>
        <v>0.55983328661527687</v>
      </c>
    </row>
    <row r="12" spans="1:17" x14ac:dyDescent="0.2">
      <c r="A12" s="142" t="s">
        <v>57</v>
      </c>
      <c r="B12" s="21" t="s">
        <v>99</v>
      </c>
      <c r="C12" s="21">
        <f>+C13*C14</f>
        <v>127.2256</v>
      </c>
      <c r="D12" s="21">
        <f>+D13*D14</f>
        <v>127.56639999999999</v>
      </c>
      <c r="E12" s="21">
        <f>+E13*E14</f>
        <v>131.92619999999999</v>
      </c>
      <c r="F12" s="21">
        <f t="shared" ref="F12:N12" si="3">+F13*F14</f>
        <v>122.61209999999998</v>
      </c>
      <c r="G12" s="21">
        <f t="shared" si="3"/>
        <v>139.78799999999998</v>
      </c>
      <c r="H12" s="21">
        <f t="shared" si="3"/>
        <v>148.74079999999998</v>
      </c>
      <c r="I12" s="21">
        <f t="shared" si="3"/>
        <v>125.78149999999999</v>
      </c>
      <c r="J12" s="21">
        <f t="shared" si="3"/>
        <v>124.49080000000001</v>
      </c>
      <c r="K12" s="21">
        <f t="shared" si="3"/>
        <v>149.15600000000001</v>
      </c>
      <c r="L12" s="21">
        <f t="shared" si="3"/>
        <v>141.9</v>
      </c>
      <c r="M12" s="21">
        <f t="shared" si="3"/>
        <v>92.245999999999995</v>
      </c>
      <c r="N12" s="21">
        <f t="shared" si="3"/>
        <v>155.1936</v>
      </c>
      <c r="O12" s="20">
        <f>SUM(C12:N12)</f>
        <v>1586.6270000000002</v>
      </c>
      <c r="Q12" s="20">
        <f>SUM(C12:H12)</f>
        <v>797.8590999999999</v>
      </c>
    </row>
    <row r="13" spans="1:17" x14ac:dyDescent="0.2">
      <c r="A13" s="142"/>
      <c r="B13" s="21" t="s">
        <v>49</v>
      </c>
      <c r="C13" s="21">
        <f>+ตค!B7</f>
        <v>193</v>
      </c>
      <c r="D13" s="21">
        <f>+พย!B7</f>
        <v>208</v>
      </c>
      <c r="E13" s="23">
        <f>+ธค!B7</f>
        <v>202</v>
      </c>
      <c r="F13" s="23">
        <f>+มค!B7</f>
        <v>211</v>
      </c>
      <c r="G13" s="23">
        <f>+กพ!B7</f>
        <v>198</v>
      </c>
      <c r="H13" s="23">
        <f>+มีค!B7</f>
        <v>208</v>
      </c>
      <c r="I13" s="23">
        <f>+เมย!B7</f>
        <v>185</v>
      </c>
      <c r="J13" s="23">
        <f>+พค!B7</f>
        <v>173</v>
      </c>
      <c r="K13" s="23">
        <f>+มิย!B7</f>
        <v>196</v>
      </c>
      <c r="L13" s="23">
        <f>+กค!B7</f>
        <v>220</v>
      </c>
      <c r="M13" s="23">
        <f>+สค!B7</f>
        <v>220</v>
      </c>
      <c r="N13" s="23">
        <f>+กย!B7</f>
        <v>236</v>
      </c>
      <c r="O13" s="23">
        <f>SUM(C13:N13)</f>
        <v>2450</v>
      </c>
      <c r="Q13" s="23">
        <f>SUM(C13:H13)</f>
        <v>1220</v>
      </c>
    </row>
    <row r="14" spans="1:17" x14ac:dyDescent="0.2">
      <c r="A14" s="142"/>
      <c r="B14" s="48" t="s">
        <v>54</v>
      </c>
      <c r="C14" s="56">
        <f>+ตค!K7</f>
        <v>0.65920000000000001</v>
      </c>
      <c r="D14" s="56">
        <f>+พย!K7</f>
        <v>0.61329999999999996</v>
      </c>
      <c r="E14" s="56">
        <f>+ธค!K7</f>
        <v>0.65310000000000001</v>
      </c>
      <c r="F14" s="56">
        <f>+มค!K7</f>
        <v>0.58109999999999995</v>
      </c>
      <c r="G14" s="56">
        <f>+กพ!K7</f>
        <v>0.70599999999999996</v>
      </c>
      <c r="H14" s="56">
        <f>+มีค!K7</f>
        <v>0.71509999999999996</v>
      </c>
      <c r="I14" s="56">
        <f>+เมย!K7</f>
        <v>0.67989999999999995</v>
      </c>
      <c r="J14" s="56">
        <f>+พค!K7</f>
        <v>0.71960000000000002</v>
      </c>
      <c r="K14" s="56">
        <f>+มิย!K7</f>
        <v>0.76100000000000001</v>
      </c>
      <c r="L14" s="56">
        <f>+กค!K7</f>
        <v>0.64500000000000002</v>
      </c>
      <c r="M14" s="56">
        <f>+สค!K7</f>
        <v>0.41930000000000001</v>
      </c>
      <c r="N14" s="56">
        <f>+กย!K7</f>
        <v>0.65759999999999996</v>
      </c>
      <c r="O14" s="55">
        <f>+O12/O13</f>
        <v>0.64760285714285726</v>
      </c>
      <c r="Q14" s="20">
        <f>+Q12/Q13</f>
        <v>0.65398286885245893</v>
      </c>
    </row>
    <row r="15" spans="1:17" s="26" customFormat="1" x14ac:dyDescent="0.2">
      <c r="A15" s="139" t="s">
        <v>69</v>
      </c>
      <c r="B15" s="21" t="s">
        <v>99</v>
      </c>
      <c r="C15" s="25">
        <f>+C16*C17</f>
        <v>93.223199999999991</v>
      </c>
      <c r="D15" s="25">
        <f>+D16*D17</f>
        <v>142.12</v>
      </c>
      <c r="E15" s="25">
        <f>+E16*E17</f>
        <v>96.544900000000013</v>
      </c>
      <c r="F15" s="25">
        <f t="shared" ref="F15:N15" si="4">+F16*F17</f>
        <v>100.31040000000002</v>
      </c>
      <c r="G15" s="25">
        <f t="shared" si="4"/>
        <v>94.370400000000004</v>
      </c>
      <c r="H15" s="25">
        <f t="shared" si="4"/>
        <v>114.22799999999999</v>
      </c>
      <c r="I15" s="25">
        <f t="shared" si="4"/>
        <v>104.34</v>
      </c>
      <c r="J15" s="25">
        <f t="shared" si="4"/>
        <v>100.15379999999999</v>
      </c>
      <c r="K15" s="25">
        <f t="shared" si="4"/>
        <v>95.235700000000008</v>
      </c>
      <c r="L15" s="25">
        <f t="shared" si="4"/>
        <v>103.30600000000001</v>
      </c>
      <c r="M15" s="25">
        <f t="shared" si="4"/>
        <v>123.7432</v>
      </c>
      <c r="N15" s="25">
        <f t="shared" si="4"/>
        <v>110.236</v>
      </c>
      <c r="O15" s="20">
        <f>SUM(C15:N15)</f>
        <v>1277.8116000000002</v>
      </c>
      <c r="Q15" s="20">
        <f>SUM(C15:H15)</f>
        <v>640.79689999999994</v>
      </c>
    </row>
    <row r="16" spans="1:17" x14ac:dyDescent="0.2">
      <c r="A16" s="139"/>
      <c r="B16" s="21" t="s">
        <v>49</v>
      </c>
      <c r="C16" s="21">
        <f>+ตค!B8</f>
        <v>168</v>
      </c>
      <c r="D16" s="21">
        <f>+พย!B8</f>
        <v>170</v>
      </c>
      <c r="E16" s="23">
        <f>+ธค!B8</f>
        <v>163</v>
      </c>
      <c r="F16" s="30">
        <f>+มค!B8</f>
        <v>172</v>
      </c>
      <c r="G16" s="23">
        <f>+กพ!B8</f>
        <v>153</v>
      </c>
      <c r="H16" s="23">
        <f>+มีค!B8</f>
        <v>190</v>
      </c>
      <c r="I16" s="23">
        <f>+เมย!B8</f>
        <v>150</v>
      </c>
      <c r="J16" s="23">
        <f>+พค!B8</f>
        <v>153</v>
      </c>
      <c r="K16" s="23">
        <f>+มิย!B8</f>
        <v>151</v>
      </c>
      <c r="L16" s="23">
        <f>+กค!B8</f>
        <v>157</v>
      </c>
      <c r="M16" s="23">
        <f>+สค!B8</f>
        <v>152</v>
      </c>
      <c r="N16" s="23">
        <f>+กย!B8</f>
        <v>155</v>
      </c>
      <c r="O16" s="23">
        <f>SUM(C16:N16)</f>
        <v>1934</v>
      </c>
      <c r="Q16" s="23">
        <f>SUM(C16:H16)</f>
        <v>1016</v>
      </c>
    </row>
    <row r="17" spans="1:17" s="26" customFormat="1" x14ac:dyDescent="0.2">
      <c r="A17" s="139"/>
      <c r="B17" s="49" t="s">
        <v>54</v>
      </c>
      <c r="C17" s="57">
        <f>+ตค!K8</f>
        <v>0.55489999999999995</v>
      </c>
      <c r="D17" s="57">
        <f>+พย!K8</f>
        <v>0.83599999999999997</v>
      </c>
      <c r="E17" s="57">
        <f>+ธค!K8</f>
        <v>0.59230000000000005</v>
      </c>
      <c r="F17" s="57">
        <f>+มค!K8</f>
        <v>0.58320000000000005</v>
      </c>
      <c r="G17" s="57">
        <f>+กพ!K8</f>
        <v>0.61680000000000001</v>
      </c>
      <c r="H17" s="57">
        <f>+มีค!K8</f>
        <v>0.60119999999999996</v>
      </c>
      <c r="I17" s="57">
        <f>+เมย!K8</f>
        <v>0.6956</v>
      </c>
      <c r="J17" s="57">
        <f>+พค!K8</f>
        <v>0.65459999999999996</v>
      </c>
      <c r="K17" s="57">
        <f>+มิย!K8</f>
        <v>0.63070000000000004</v>
      </c>
      <c r="L17" s="57">
        <f>+กค!K8</f>
        <v>0.65800000000000003</v>
      </c>
      <c r="M17" s="57">
        <f>+สค!K8</f>
        <v>0.81410000000000005</v>
      </c>
      <c r="N17" s="57">
        <f>+กย!K8</f>
        <v>0.71120000000000005</v>
      </c>
      <c r="O17" s="55">
        <f>+O15/O16</f>
        <v>0.66070920372285435</v>
      </c>
      <c r="Q17" s="20">
        <f>+Q15/Q16</f>
        <v>0.6307056102362204</v>
      </c>
    </row>
    <row r="18" spans="1:17" s="26" customFormat="1" x14ac:dyDescent="0.2">
      <c r="A18" s="139" t="s">
        <v>68</v>
      </c>
      <c r="B18" s="21" t="s">
        <v>99</v>
      </c>
      <c r="C18" s="25">
        <f>+C19*C20</f>
        <v>88.348499999999987</v>
      </c>
      <c r="D18" s="25">
        <f>+D19*D20</f>
        <v>79.174199999999999</v>
      </c>
      <c r="E18" s="25">
        <f>+E19*E20</f>
        <v>87.528300000000002</v>
      </c>
      <c r="F18" s="25">
        <f t="shared" ref="F18:N18" si="5">+F19*F20</f>
        <v>74.505200000000002</v>
      </c>
      <c r="G18" s="25">
        <f t="shared" si="5"/>
        <v>65.933999999999997</v>
      </c>
      <c r="H18" s="25">
        <f t="shared" si="5"/>
        <v>69.782499999999999</v>
      </c>
      <c r="I18" s="25">
        <f t="shared" si="5"/>
        <v>59.568300000000001</v>
      </c>
      <c r="J18" s="25">
        <f t="shared" si="5"/>
        <v>61.630199999999995</v>
      </c>
      <c r="K18" s="25">
        <f t="shared" si="5"/>
        <v>71.135999999999996</v>
      </c>
      <c r="L18" s="25">
        <f t="shared" si="5"/>
        <v>69.904799999999994</v>
      </c>
      <c r="M18" s="25">
        <f t="shared" si="5"/>
        <v>78.623999999999995</v>
      </c>
      <c r="N18" s="25">
        <f t="shared" si="5"/>
        <v>69.468800000000002</v>
      </c>
      <c r="O18" s="20">
        <f>SUM(C18:N18)</f>
        <v>875.60479999999995</v>
      </c>
      <c r="Q18" s="20">
        <f>SUM(C18:H18)</f>
        <v>465.27269999999999</v>
      </c>
    </row>
    <row r="19" spans="1:17" x14ac:dyDescent="0.2">
      <c r="A19" s="139"/>
      <c r="B19" s="21" t="s">
        <v>49</v>
      </c>
      <c r="C19" s="21">
        <f>+ตค!B9</f>
        <v>145</v>
      </c>
      <c r="D19" s="21">
        <f>+พย!B9</f>
        <v>147</v>
      </c>
      <c r="E19" s="23">
        <f>+ธค!B9</f>
        <v>139</v>
      </c>
      <c r="F19" s="23">
        <f>+มค!B9</f>
        <v>118</v>
      </c>
      <c r="G19" s="23">
        <f>+กพ!B9</f>
        <v>108</v>
      </c>
      <c r="H19" s="23">
        <f>+มีค!B9</f>
        <v>103</v>
      </c>
      <c r="I19" s="23">
        <f>+เมย!B9</f>
        <v>99</v>
      </c>
      <c r="J19" s="23">
        <f>+พค!B9</f>
        <v>101</v>
      </c>
      <c r="K19" s="23">
        <f>+มิย!B9</f>
        <v>117</v>
      </c>
      <c r="L19" s="23">
        <f>+กค!B9</f>
        <v>126</v>
      </c>
      <c r="M19" s="23">
        <f>+สค!B9</f>
        <v>140</v>
      </c>
      <c r="N19" s="23">
        <f>+กย!B9</f>
        <v>136</v>
      </c>
      <c r="O19" s="23">
        <f>SUM(C19:N19)</f>
        <v>1479</v>
      </c>
      <c r="Q19" s="23">
        <f>SUM(C19:H19)</f>
        <v>760</v>
      </c>
    </row>
    <row r="20" spans="1:17" x14ac:dyDescent="0.2">
      <c r="A20" s="139"/>
      <c r="B20" s="48" t="s">
        <v>54</v>
      </c>
      <c r="C20" s="56">
        <f>+ตค!K9</f>
        <v>0.60929999999999995</v>
      </c>
      <c r="D20" s="56">
        <f>+พย!K9</f>
        <v>0.53859999999999997</v>
      </c>
      <c r="E20" s="56">
        <f>+ธค!K9</f>
        <v>0.62970000000000004</v>
      </c>
      <c r="F20" s="56">
        <f>+มค!K9</f>
        <v>0.63139999999999996</v>
      </c>
      <c r="G20" s="56">
        <f>+กพ!K9</f>
        <v>0.61050000000000004</v>
      </c>
      <c r="H20" s="56">
        <f>+มีค!K9</f>
        <v>0.67749999999999999</v>
      </c>
      <c r="I20" s="56">
        <f>+เมย!K9</f>
        <v>0.60170000000000001</v>
      </c>
      <c r="J20" s="56">
        <f>+พค!K9</f>
        <v>0.61019999999999996</v>
      </c>
      <c r="K20" s="56">
        <f>+มิย!K9</f>
        <v>0.60799999999999998</v>
      </c>
      <c r="L20" s="56">
        <f>+กค!K9</f>
        <v>0.55479999999999996</v>
      </c>
      <c r="M20" s="56">
        <f>+สค!K9</f>
        <v>0.56159999999999999</v>
      </c>
      <c r="N20" s="56">
        <f>+กย!K9</f>
        <v>0.51080000000000003</v>
      </c>
      <c r="O20" s="55">
        <f>+O18/O19</f>
        <v>0.59202488167680867</v>
      </c>
      <c r="Q20" s="20">
        <f>+Q18/Q19</f>
        <v>0.61220092105263157</v>
      </c>
    </row>
    <row r="21" spans="1:17" s="26" customFormat="1" x14ac:dyDescent="0.2">
      <c r="A21" s="139" t="s">
        <v>67</v>
      </c>
      <c r="B21" s="21" t="s">
        <v>99</v>
      </c>
      <c r="C21" s="25">
        <f>+C22*C23</f>
        <v>235.74999999999997</v>
      </c>
      <c r="D21" s="25">
        <f>+D22*D23</f>
        <v>178.03290000000001</v>
      </c>
      <c r="E21" s="25">
        <f>+E22*E23</f>
        <v>205.02780000000001</v>
      </c>
      <c r="F21" s="25">
        <f t="shared" ref="F21:N21" si="6">+F22*F23</f>
        <v>202.79240000000001</v>
      </c>
      <c r="G21" s="25">
        <f t="shared" si="6"/>
        <v>173.80770000000001</v>
      </c>
      <c r="H21" s="25">
        <f t="shared" si="6"/>
        <v>186.91290000000001</v>
      </c>
      <c r="I21" s="25">
        <f t="shared" si="6"/>
        <v>161.22630000000001</v>
      </c>
      <c r="J21" s="25">
        <f t="shared" si="6"/>
        <v>198.20479999999998</v>
      </c>
      <c r="K21" s="25">
        <f t="shared" si="6"/>
        <v>180.66570000000002</v>
      </c>
      <c r="L21" s="25">
        <f t="shared" si="6"/>
        <v>205.48320000000001</v>
      </c>
      <c r="M21" s="25">
        <f t="shared" si="6"/>
        <v>210.98699999999999</v>
      </c>
      <c r="N21" s="25">
        <f t="shared" si="6"/>
        <v>216.06510000000003</v>
      </c>
      <c r="O21" s="20">
        <f>SUM(C21:N21)</f>
        <v>2354.9558000000006</v>
      </c>
      <c r="Q21" s="20">
        <f>SUM(C21:H21)</f>
        <v>1182.3237000000001</v>
      </c>
    </row>
    <row r="22" spans="1:17" x14ac:dyDescent="0.2">
      <c r="A22" s="139"/>
      <c r="B22" s="21" t="s">
        <v>49</v>
      </c>
      <c r="C22" s="21">
        <f>+ตค!B10</f>
        <v>460</v>
      </c>
      <c r="D22" s="21">
        <f>+พย!B10</f>
        <v>373</v>
      </c>
      <c r="E22" s="23">
        <f>+ธค!B10</f>
        <v>438</v>
      </c>
      <c r="F22" s="23">
        <f>+มค!B10</f>
        <v>362</v>
      </c>
      <c r="G22" s="23">
        <f>+กพ!B10</f>
        <v>341</v>
      </c>
      <c r="H22" s="23">
        <f>+มีค!B10</f>
        <v>333</v>
      </c>
      <c r="I22" s="23">
        <f>+เมย!B10</f>
        <v>313</v>
      </c>
      <c r="J22" s="23">
        <f>+พค!B10</f>
        <v>368</v>
      </c>
      <c r="K22" s="23">
        <f>+มิย!B10</f>
        <v>337</v>
      </c>
      <c r="L22" s="23">
        <f>+กค!B10</f>
        <v>356</v>
      </c>
      <c r="M22" s="23">
        <f>+สค!B10</f>
        <v>394</v>
      </c>
      <c r="N22" s="23">
        <f>+กย!B10</f>
        <v>381</v>
      </c>
      <c r="O22" s="23">
        <f>SUM(C22:N22)</f>
        <v>4456</v>
      </c>
      <c r="Q22" s="23">
        <f>SUM(C22:H22)</f>
        <v>2307</v>
      </c>
    </row>
    <row r="23" spans="1:17" s="26" customFormat="1" x14ac:dyDescent="0.2">
      <c r="A23" s="139"/>
      <c r="B23" s="49" t="s">
        <v>54</v>
      </c>
      <c r="C23" s="57">
        <f>+ตค!K10</f>
        <v>0.51249999999999996</v>
      </c>
      <c r="D23" s="57">
        <f>+พย!K10</f>
        <v>0.4773</v>
      </c>
      <c r="E23" s="57">
        <f>+ธค!K10</f>
        <v>0.46810000000000002</v>
      </c>
      <c r="F23" s="57">
        <f>+มค!K10</f>
        <v>0.56020000000000003</v>
      </c>
      <c r="G23" s="57">
        <f>+กพ!K10</f>
        <v>0.50970000000000004</v>
      </c>
      <c r="H23" s="57">
        <f>+มีค!K10</f>
        <v>0.56130000000000002</v>
      </c>
      <c r="I23" s="57">
        <f>+เมย!K10</f>
        <v>0.5151</v>
      </c>
      <c r="J23" s="57">
        <f>+พค!K10</f>
        <v>0.53859999999999997</v>
      </c>
      <c r="K23" s="57">
        <f>+มิย!K10</f>
        <v>0.53610000000000002</v>
      </c>
      <c r="L23" s="57">
        <f>+กค!K10</f>
        <v>0.57720000000000005</v>
      </c>
      <c r="M23" s="57">
        <f>+สค!K10</f>
        <v>0.53549999999999998</v>
      </c>
      <c r="N23" s="57">
        <f>+กย!K10</f>
        <v>0.56710000000000005</v>
      </c>
      <c r="O23" s="55">
        <f>+O21/O22</f>
        <v>0.52849097845601456</v>
      </c>
      <c r="Q23" s="20">
        <f>+Q21/Q22</f>
        <v>0.5124940182054617</v>
      </c>
    </row>
    <row r="24" spans="1:17" x14ac:dyDescent="0.2">
      <c r="A24" s="139" t="s">
        <v>65</v>
      </c>
      <c r="B24" s="21" t="s">
        <v>99</v>
      </c>
      <c r="C24" s="21">
        <f>+C25*C26</f>
        <v>118.167</v>
      </c>
      <c r="D24" s="21">
        <f>+D25*D26</f>
        <v>108.90329999999999</v>
      </c>
      <c r="E24" s="21">
        <f>+E25*E26</f>
        <v>125.3775</v>
      </c>
      <c r="F24" s="21">
        <f t="shared" ref="F24:N24" si="7">+F25*F26</f>
        <v>121.82910000000001</v>
      </c>
      <c r="G24" s="21">
        <f t="shared" si="7"/>
        <v>95.356999999999985</v>
      </c>
      <c r="H24" s="21">
        <f t="shared" si="7"/>
        <v>149.0086</v>
      </c>
      <c r="I24" s="21">
        <f t="shared" si="7"/>
        <v>109.602</v>
      </c>
      <c r="J24" s="21">
        <f t="shared" si="7"/>
        <v>120.00689999999999</v>
      </c>
      <c r="K24" s="21">
        <f t="shared" si="7"/>
        <v>116.10599999999999</v>
      </c>
      <c r="L24" s="21">
        <f t="shared" si="7"/>
        <v>0</v>
      </c>
      <c r="M24" s="21">
        <f t="shared" si="7"/>
        <v>0</v>
      </c>
      <c r="N24" s="21">
        <f t="shared" si="7"/>
        <v>0</v>
      </c>
      <c r="O24" s="20">
        <f>SUM(C24:N24)</f>
        <v>1064.3573999999999</v>
      </c>
      <c r="Q24" s="20">
        <f>SUM(C24:H24)</f>
        <v>718.64249999999993</v>
      </c>
    </row>
    <row r="25" spans="1:17" s="29" customFormat="1" x14ac:dyDescent="0.2">
      <c r="A25" s="139"/>
      <c r="B25" s="30" t="s">
        <v>49</v>
      </c>
      <c r="C25" s="30">
        <f>+ตค!B11</f>
        <v>210</v>
      </c>
      <c r="D25" s="30">
        <f>+พย!B11</f>
        <v>183</v>
      </c>
      <c r="E25" s="30">
        <f>+ธค!B11</f>
        <v>219</v>
      </c>
      <c r="F25" s="30">
        <f>+มค!B11</f>
        <v>177</v>
      </c>
      <c r="G25" s="30">
        <f>+กพ!B11</f>
        <v>167</v>
      </c>
      <c r="H25" s="30">
        <f>+มีค!B11</f>
        <v>223</v>
      </c>
      <c r="I25" s="30">
        <f>+เมย!B11</f>
        <v>180</v>
      </c>
      <c r="J25" s="30">
        <f>+พค!B11</f>
        <v>169</v>
      </c>
      <c r="K25" s="30">
        <f>+มิย!B11</f>
        <v>148</v>
      </c>
      <c r="L25" s="30"/>
      <c r="M25" s="30"/>
      <c r="N25" s="30"/>
      <c r="O25" s="23">
        <f>SUM(C25:N25)</f>
        <v>1676</v>
      </c>
      <c r="Q25" s="23">
        <f>SUM(C25:H25)</f>
        <v>1179</v>
      </c>
    </row>
    <row r="26" spans="1:17" x14ac:dyDescent="0.2">
      <c r="A26" s="139"/>
      <c r="B26" s="48" t="s">
        <v>54</v>
      </c>
      <c r="C26" s="56">
        <f>+ตค!K11</f>
        <v>0.56269999999999998</v>
      </c>
      <c r="D26" s="56">
        <f>+พย!K11</f>
        <v>0.59509999999999996</v>
      </c>
      <c r="E26" s="56">
        <f>+ธค!K11</f>
        <v>0.57250000000000001</v>
      </c>
      <c r="F26" s="56">
        <f>+มค!K11</f>
        <v>0.68830000000000002</v>
      </c>
      <c r="G26" s="56">
        <f>+กพ!K11</f>
        <v>0.57099999999999995</v>
      </c>
      <c r="H26" s="56">
        <f>+มีค!K11</f>
        <v>0.66820000000000002</v>
      </c>
      <c r="I26" s="56">
        <f>+เมย!K11</f>
        <v>0.6089</v>
      </c>
      <c r="J26" s="56">
        <f>+พค!K11</f>
        <v>0.71009999999999995</v>
      </c>
      <c r="K26" s="56">
        <f>+มิย!K11</f>
        <v>0.78449999999999998</v>
      </c>
      <c r="L26" s="56"/>
      <c r="M26" s="56"/>
      <c r="N26" s="56"/>
      <c r="O26" s="55">
        <f>+O24/O25</f>
        <v>0.6350581145584725</v>
      </c>
      <c r="Q26" s="20">
        <f>+Q24/Q25</f>
        <v>0.60953562340966916</v>
      </c>
    </row>
    <row r="27" spans="1:17" s="26" customFormat="1" x14ac:dyDescent="0.2">
      <c r="A27" s="139" t="s">
        <v>66</v>
      </c>
      <c r="B27" s="21" t="s">
        <v>99</v>
      </c>
      <c r="C27" s="25">
        <f>+C28*C29</f>
        <v>101.289</v>
      </c>
      <c r="D27" s="25">
        <f>+D28*D29</f>
        <v>106.70660000000001</v>
      </c>
      <c r="E27" s="25">
        <f>+E28*E29</f>
        <v>102.31869999999999</v>
      </c>
      <c r="F27" s="25">
        <f t="shared" ref="F27:N27" si="8">+F28*F29</f>
        <v>141.72799999999998</v>
      </c>
      <c r="G27" s="25">
        <f t="shared" si="8"/>
        <v>116.47200000000001</v>
      </c>
      <c r="H27" s="25">
        <f t="shared" si="8"/>
        <v>104.95339999999999</v>
      </c>
      <c r="I27" s="25">
        <f t="shared" si="8"/>
        <v>116.13000000000001</v>
      </c>
      <c r="J27" s="25">
        <f t="shared" si="8"/>
        <v>105.696</v>
      </c>
      <c r="K27" s="25">
        <f t="shared" si="8"/>
        <v>108.20660000000001</v>
      </c>
      <c r="L27" s="25">
        <f t="shared" si="8"/>
        <v>117.61959999999999</v>
      </c>
      <c r="M27" s="25">
        <f t="shared" si="8"/>
        <v>120.876</v>
      </c>
      <c r="N27" s="25">
        <f t="shared" si="8"/>
        <v>122.55510000000001</v>
      </c>
      <c r="O27" s="20">
        <f>SUM(C27:N27)</f>
        <v>1364.5509999999999</v>
      </c>
      <c r="Q27" s="20">
        <f>SUM(C27:H27)</f>
        <v>673.46769999999992</v>
      </c>
    </row>
    <row r="28" spans="1:17" x14ac:dyDescent="0.2">
      <c r="A28" s="139"/>
      <c r="B28" s="21" t="s">
        <v>49</v>
      </c>
      <c r="C28" s="21">
        <f>+ตค!B12</f>
        <v>190</v>
      </c>
      <c r="D28" s="21">
        <f>+พย!B12</f>
        <v>182</v>
      </c>
      <c r="E28" s="23">
        <f>+ธค!B12</f>
        <v>191</v>
      </c>
      <c r="F28" s="23">
        <f>+มค!B12</f>
        <v>206</v>
      </c>
      <c r="G28" s="23">
        <f>+กพ!B12</f>
        <v>184</v>
      </c>
      <c r="H28" s="23">
        <f>+มีค!B12</f>
        <v>193</v>
      </c>
      <c r="I28" s="23">
        <f>+เมย!B12</f>
        <v>196</v>
      </c>
      <c r="J28" s="23">
        <f>+พค!B12</f>
        <v>160</v>
      </c>
      <c r="K28" s="23">
        <f>+มิย!B12</f>
        <v>151</v>
      </c>
      <c r="L28" s="23">
        <f>+กค!B12</f>
        <v>196</v>
      </c>
      <c r="M28" s="23">
        <f>+สค!B12</f>
        <v>210</v>
      </c>
      <c r="N28" s="23">
        <f>+กย!B12</f>
        <v>181</v>
      </c>
      <c r="O28" s="23">
        <f>SUM(C28:N28)</f>
        <v>2240</v>
      </c>
      <c r="Q28" s="23">
        <f>SUM(C28:H28)</f>
        <v>1146</v>
      </c>
    </row>
    <row r="29" spans="1:17" s="26" customFormat="1" x14ac:dyDescent="0.2">
      <c r="A29" s="139"/>
      <c r="B29" s="49" t="s">
        <v>54</v>
      </c>
      <c r="C29" s="57">
        <f>+ตค!K12</f>
        <v>0.53310000000000002</v>
      </c>
      <c r="D29" s="57">
        <f>+พย!K12</f>
        <v>0.58630000000000004</v>
      </c>
      <c r="E29" s="57">
        <f>+ธค!K12</f>
        <v>0.53569999999999995</v>
      </c>
      <c r="F29" s="57">
        <f>+มค!K12</f>
        <v>0.68799999999999994</v>
      </c>
      <c r="G29" s="57">
        <f>+กพ!K12</f>
        <v>0.63300000000000001</v>
      </c>
      <c r="H29" s="57">
        <f>+มีค!K12</f>
        <v>0.54379999999999995</v>
      </c>
      <c r="I29" s="57">
        <f>+เมย!K12</f>
        <v>0.59250000000000003</v>
      </c>
      <c r="J29" s="57">
        <f>+พค!K12</f>
        <v>0.66059999999999997</v>
      </c>
      <c r="K29" s="57">
        <f>+มิย!K12</f>
        <v>0.71660000000000001</v>
      </c>
      <c r="L29" s="57">
        <f>+กค!K12</f>
        <v>0.60009999999999997</v>
      </c>
      <c r="M29" s="57">
        <f>+สค!K12</f>
        <v>0.5756</v>
      </c>
      <c r="N29" s="57">
        <f>+กย!K12</f>
        <v>0.67710000000000004</v>
      </c>
      <c r="O29" s="55">
        <f>+O27/O28</f>
        <v>0.60917455357142858</v>
      </c>
      <c r="Q29" s="20">
        <f>+Q27/Q28</f>
        <v>0.58766815008725992</v>
      </c>
    </row>
    <row r="30" spans="1:17" x14ac:dyDescent="0.2">
      <c r="A30" s="139" t="s">
        <v>64</v>
      </c>
      <c r="B30" s="21" t="s">
        <v>99</v>
      </c>
      <c r="C30" s="21">
        <f>+C31*C32</f>
        <v>130.00899999999999</v>
      </c>
      <c r="D30" s="21">
        <f>+D31*D32</f>
        <v>122.58000000000001</v>
      </c>
      <c r="E30" s="21">
        <f>+E31*E32</f>
        <v>135.1028</v>
      </c>
      <c r="F30" s="21">
        <f t="shared" ref="F30:N30" si="9">+F31*F32</f>
        <v>120.51039999999999</v>
      </c>
      <c r="G30" s="21">
        <f t="shared" si="9"/>
        <v>130.89239999999998</v>
      </c>
      <c r="H30" s="21">
        <f t="shared" si="9"/>
        <v>151.9614</v>
      </c>
      <c r="I30" s="21">
        <f t="shared" si="9"/>
        <v>133.577</v>
      </c>
      <c r="J30" s="21">
        <f t="shared" si="9"/>
        <v>139.095</v>
      </c>
      <c r="K30" s="21">
        <f t="shared" si="9"/>
        <v>124.1212</v>
      </c>
      <c r="L30" s="21">
        <f t="shared" si="9"/>
        <v>147.048</v>
      </c>
      <c r="M30" s="21">
        <f t="shared" si="9"/>
        <v>139.374</v>
      </c>
      <c r="N30" s="21">
        <f t="shared" si="9"/>
        <v>159.82</v>
      </c>
      <c r="O30" s="20">
        <f>SUM(C30:N30)</f>
        <v>1634.0912000000001</v>
      </c>
      <c r="Q30" s="20">
        <f>SUM(C30:H30)</f>
        <v>791.05600000000004</v>
      </c>
    </row>
    <row r="31" spans="1:17" x14ac:dyDescent="0.2">
      <c r="A31" s="139"/>
      <c r="B31" s="21" t="s">
        <v>49</v>
      </c>
      <c r="C31" s="21">
        <f>+ตค!B13</f>
        <v>223</v>
      </c>
      <c r="D31" s="21">
        <f>+พย!B13</f>
        <v>227</v>
      </c>
      <c r="E31" s="23">
        <f>+ธค!B13</f>
        <v>226</v>
      </c>
      <c r="F31" s="23">
        <f>+มค!B13</f>
        <v>218</v>
      </c>
      <c r="G31" s="23">
        <f>+กพ!B13</f>
        <v>206</v>
      </c>
      <c r="H31" s="23">
        <f>+มีค!B13</f>
        <v>263</v>
      </c>
      <c r="I31" s="23">
        <f>+เมย!B13</f>
        <v>223</v>
      </c>
      <c r="J31" s="23">
        <f>+พค!B13</f>
        <v>225</v>
      </c>
      <c r="K31" s="23">
        <f>+มิย!B13</f>
        <v>194</v>
      </c>
      <c r="L31" s="23">
        <f>+กค!B13</f>
        <v>240</v>
      </c>
      <c r="M31" s="23">
        <f>+สค!B13</f>
        <v>267</v>
      </c>
      <c r="N31" s="23">
        <f>+กย!B13</f>
        <v>262</v>
      </c>
      <c r="O31" s="23">
        <f>SUM(C31:N31)</f>
        <v>2774</v>
      </c>
      <c r="Q31" s="23">
        <f>SUM(C31:H31)</f>
        <v>1363</v>
      </c>
    </row>
    <row r="32" spans="1:17" x14ac:dyDescent="0.2">
      <c r="A32" s="139"/>
      <c r="B32" s="48" t="s">
        <v>54</v>
      </c>
      <c r="C32" s="56">
        <f>+ตค!K13</f>
        <v>0.58299999999999996</v>
      </c>
      <c r="D32" s="56">
        <f>+พย!K13</f>
        <v>0.54</v>
      </c>
      <c r="E32" s="56">
        <f>+ธค!K13</f>
        <v>0.5978</v>
      </c>
      <c r="F32" s="56">
        <f>+มค!K13</f>
        <v>0.55279999999999996</v>
      </c>
      <c r="G32" s="56">
        <f>+กพ!K13</f>
        <v>0.63539999999999996</v>
      </c>
      <c r="H32" s="56">
        <f>+มีค!K13</f>
        <v>0.57779999999999998</v>
      </c>
      <c r="I32" s="56">
        <f>+เมย!K13</f>
        <v>0.59899999999999998</v>
      </c>
      <c r="J32" s="56">
        <f>+พค!K13</f>
        <v>0.61819999999999997</v>
      </c>
      <c r="K32" s="56">
        <f>+มิย!K13</f>
        <v>0.63980000000000004</v>
      </c>
      <c r="L32" s="56">
        <f>+กค!K13</f>
        <v>0.61270000000000002</v>
      </c>
      <c r="M32" s="56">
        <f>+สค!K13</f>
        <v>0.52200000000000002</v>
      </c>
      <c r="N32" s="56">
        <f>+กย!K13</f>
        <v>0.61</v>
      </c>
      <c r="O32" s="55">
        <f>+O30/O31</f>
        <v>0.58907397260273975</v>
      </c>
      <c r="Q32" s="20">
        <f>+Q30/Q31</f>
        <v>0.5803785766691123</v>
      </c>
    </row>
    <row r="33" spans="1:17" x14ac:dyDescent="0.2">
      <c r="A33" s="139" t="s">
        <v>58</v>
      </c>
      <c r="B33" s="21" t="s">
        <v>99</v>
      </c>
      <c r="C33" s="21">
        <f>+C34*C35</f>
        <v>124.92270000000001</v>
      </c>
      <c r="D33" s="21">
        <f>+D34*D35</f>
        <v>99.568299999999994</v>
      </c>
      <c r="E33" s="21">
        <f>+E34*E35</f>
        <v>103.971</v>
      </c>
      <c r="F33" s="21">
        <f t="shared" ref="F33:N33" si="10">+F34*F35</f>
        <v>104.8464</v>
      </c>
      <c r="G33" s="21">
        <f t="shared" si="10"/>
        <v>88.980800000000002</v>
      </c>
      <c r="H33" s="21">
        <f t="shared" si="10"/>
        <v>116.42699999999999</v>
      </c>
      <c r="I33" s="21">
        <f t="shared" si="10"/>
        <v>90.250200000000007</v>
      </c>
      <c r="J33" s="21">
        <f t="shared" si="10"/>
        <v>109.36799999999999</v>
      </c>
      <c r="K33" s="21">
        <f t="shared" si="10"/>
        <v>83.231399999999994</v>
      </c>
      <c r="L33" s="21">
        <f t="shared" si="10"/>
        <v>98.9953</v>
      </c>
      <c r="M33" s="21">
        <f t="shared" si="10"/>
        <v>99.270999999999987</v>
      </c>
      <c r="N33" s="21">
        <f t="shared" si="10"/>
        <v>120.37639999999999</v>
      </c>
      <c r="O33" s="20">
        <f>SUM(C33:N33)</f>
        <v>1240.2085000000002</v>
      </c>
      <c r="Q33" s="20">
        <f>SUM(C33:H33)</f>
        <v>638.71620000000007</v>
      </c>
    </row>
    <row r="34" spans="1:17" x14ac:dyDescent="0.2">
      <c r="A34" s="139"/>
      <c r="B34" s="21" t="s">
        <v>49</v>
      </c>
      <c r="C34" s="21">
        <f>+ตค!B14</f>
        <v>237</v>
      </c>
      <c r="D34" s="21">
        <f>+พย!B14</f>
        <v>191</v>
      </c>
      <c r="E34" s="23">
        <f>+ธค!B14</f>
        <v>210</v>
      </c>
      <c r="F34" s="23">
        <f>+มค!B14</f>
        <v>216</v>
      </c>
      <c r="G34" s="23">
        <f>+กพ!B14</f>
        <v>152</v>
      </c>
      <c r="H34" s="23">
        <f>+มีค!B14</f>
        <v>197</v>
      </c>
      <c r="I34" s="23">
        <f>+เมย!B14</f>
        <v>162</v>
      </c>
      <c r="J34" s="23">
        <f>+พค!B14</f>
        <v>186</v>
      </c>
      <c r="K34" s="23">
        <f>+มิย!B14</f>
        <v>149</v>
      </c>
      <c r="L34" s="23">
        <f>+กค!B14</f>
        <v>191</v>
      </c>
      <c r="M34" s="23">
        <f>+สค!B14</f>
        <v>185</v>
      </c>
      <c r="N34" s="23">
        <f>+กย!B14</f>
        <v>188</v>
      </c>
      <c r="O34" s="23">
        <f>SUM(C34:N34)</f>
        <v>2264</v>
      </c>
      <c r="Q34" s="23">
        <f>SUM(C34:H34)</f>
        <v>1203</v>
      </c>
    </row>
    <row r="35" spans="1:17" x14ac:dyDescent="0.2">
      <c r="A35" s="139"/>
      <c r="B35" s="48" t="s">
        <v>54</v>
      </c>
      <c r="C35" s="56">
        <f>+ตค!K14</f>
        <v>0.52710000000000001</v>
      </c>
      <c r="D35" s="56">
        <f>+พย!K14</f>
        <v>0.52129999999999999</v>
      </c>
      <c r="E35" s="56">
        <f>+ธค!K14</f>
        <v>0.49509999999999998</v>
      </c>
      <c r="F35" s="56">
        <f>+มค!K14</f>
        <v>0.4854</v>
      </c>
      <c r="G35" s="56">
        <f>+กพ!K14</f>
        <v>0.58540000000000003</v>
      </c>
      <c r="H35" s="56">
        <f>+มีค!K14</f>
        <v>0.59099999999999997</v>
      </c>
      <c r="I35" s="56">
        <f>+เมย!K14</f>
        <v>0.55710000000000004</v>
      </c>
      <c r="J35" s="56">
        <f>+พค!K14</f>
        <v>0.58799999999999997</v>
      </c>
      <c r="K35" s="56">
        <f>+มิย!K14</f>
        <v>0.55859999999999999</v>
      </c>
      <c r="L35" s="56">
        <f>+กค!K14</f>
        <v>0.51829999999999998</v>
      </c>
      <c r="M35" s="56">
        <f>+สค!K14</f>
        <v>0.53659999999999997</v>
      </c>
      <c r="N35" s="56">
        <f>+กย!K14</f>
        <v>0.64029999999999998</v>
      </c>
      <c r="O35" s="55">
        <f>+O33/O34</f>
        <v>0.54779527385159021</v>
      </c>
      <c r="Q35" s="20">
        <f>+Q33/Q34</f>
        <v>0.5309361596009976</v>
      </c>
    </row>
    <row r="36" spans="1:17" x14ac:dyDescent="0.2">
      <c r="A36" s="139" t="s">
        <v>59</v>
      </c>
      <c r="B36" s="21" t="s">
        <v>99</v>
      </c>
      <c r="C36" s="21">
        <f>+C37*C38</f>
        <v>156.49199999999999</v>
      </c>
      <c r="D36" s="21">
        <f>+D37*D38</f>
        <v>131.5788</v>
      </c>
      <c r="E36" s="21">
        <f>+E37*E38</f>
        <v>155.33699999999999</v>
      </c>
      <c r="F36" s="21">
        <f t="shared" ref="F36:N36" si="11">+F37*F38</f>
        <v>159.17099999999999</v>
      </c>
      <c r="G36" s="21">
        <f t="shared" si="11"/>
        <v>141.53450000000001</v>
      </c>
      <c r="H36" s="21">
        <f t="shared" si="11"/>
        <v>160.28880000000001</v>
      </c>
      <c r="I36" s="21">
        <f t="shared" si="11"/>
        <v>146.68960000000001</v>
      </c>
      <c r="J36" s="21">
        <f t="shared" si="11"/>
        <v>156.6</v>
      </c>
      <c r="K36" s="21">
        <f t="shared" si="11"/>
        <v>135.93600000000001</v>
      </c>
      <c r="L36" s="21">
        <f t="shared" si="11"/>
        <v>181.9512</v>
      </c>
      <c r="M36" s="21">
        <f t="shared" si="11"/>
        <v>190.036</v>
      </c>
      <c r="N36" s="21">
        <f t="shared" si="11"/>
        <v>123.84320000000001</v>
      </c>
      <c r="O36" s="20">
        <f>SUM(C36:N36)</f>
        <v>1839.4580999999998</v>
      </c>
      <c r="Q36" s="20">
        <f>SUM(C36:H36)</f>
        <v>904.40210000000002</v>
      </c>
    </row>
    <row r="37" spans="1:17" x14ac:dyDescent="0.2">
      <c r="A37" s="139"/>
      <c r="B37" s="21" t="s">
        <v>49</v>
      </c>
      <c r="C37" s="21">
        <f>+ตค!B15</f>
        <v>276</v>
      </c>
      <c r="D37" s="21">
        <f>+พย!B15</f>
        <v>228</v>
      </c>
      <c r="E37" s="23">
        <f>+ธค!B15</f>
        <v>273</v>
      </c>
      <c r="F37" s="23">
        <f>+มค!B15</f>
        <v>255</v>
      </c>
      <c r="G37" s="23">
        <f>+กพ!B15</f>
        <v>227</v>
      </c>
      <c r="H37" s="23">
        <f>+มีค!B15</f>
        <v>282</v>
      </c>
      <c r="I37" s="23">
        <f>+เมย!B15</f>
        <v>272</v>
      </c>
      <c r="J37" s="23">
        <f>+พค!B15</f>
        <v>270</v>
      </c>
      <c r="K37" s="23">
        <f>+มิย!B15</f>
        <v>240</v>
      </c>
      <c r="L37" s="23">
        <f>+กค!B15</f>
        <v>296</v>
      </c>
      <c r="M37" s="23">
        <f>+สค!B15</f>
        <v>308</v>
      </c>
      <c r="N37" s="23">
        <f>+กย!B15</f>
        <v>208</v>
      </c>
      <c r="O37" s="23">
        <f>SUM(C37:N37)</f>
        <v>3135</v>
      </c>
      <c r="Q37" s="23">
        <f>SUM(C37:H37)</f>
        <v>1541</v>
      </c>
    </row>
    <row r="38" spans="1:17" x14ac:dyDescent="0.2">
      <c r="A38" s="139"/>
      <c r="B38" s="48" t="s">
        <v>54</v>
      </c>
      <c r="C38" s="56">
        <f>+ตค!K15</f>
        <v>0.56699999999999995</v>
      </c>
      <c r="D38" s="56">
        <f>+พย!K16</f>
        <v>0.57709999999999995</v>
      </c>
      <c r="E38" s="56">
        <f>+ธค!K15</f>
        <v>0.56899999999999995</v>
      </c>
      <c r="F38" s="56">
        <f>+มค!K15</f>
        <v>0.62419999999999998</v>
      </c>
      <c r="G38" s="56">
        <f>+กพ!K15</f>
        <v>0.62350000000000005</v>
      </c>
      <c r="H38" s="56">
        <f>+มีค!K15</f>
        <v>0.56840000000000002</v>
      </c>
      <c r="I38" s="56">
        <f>+เมย!K15</f>
        <v>0.5393</v>
      </c>
      <c r="J38" s="56">
        <f>+พค!K15</f>
        <v>0.57999999999999996</v>
      </c>
      <c r="K38" s="56">
        <f>+มิย!K15</f>
        <v>0.56640000000000001</v>
      </c>
      <c r="L38" s="56">
        <f>+กค!K15</f>
        <v>0.61470000000000002</v>
      </c>
      <c r="M38" s="56">
        <f>+สค!K15</f>
        <v>0.61699999999999999</v>
      </c>
      <c r="N38" s="56">
        <f>+กย!K15</f>
        <v>0.59540000000000004</v>
      </c>
      <c r="O38" s="55">
        <f>+O36/O37</f>
        <v>0.58674899521531099</v>
      </c>
      <c r="Q38" s="20">
        <f>+Q36/Q37</f>
        <v>0.5868929915639195</v>
      </c>
    </row>
    <row r="39" spans="1:17" x14ac:dyDescent="0.2">
      <c r="A39" s="139" t="s">
        <v>60</v>
      </c>
      <c r="B39" s="21" t="s">
        <v>99</v>
      </c>
      <c r="C39" s="21">
        <f>+C40*C41</f>
        <v>27.691200000000002</v>
      </c>
      <c r="D39" s="21">
        <f>+D40*D41</f>
        <v>34.625999999999998</v>
      </c>
      <c r="E39" s="21">
        <f>+E40*E41</f>
        <v>26.129000000000001</v>
      </c>
      <c r="F39" s="21">
        <f t="shared" ref="F39:N39" si="12">+F40*F41</f>
        <v>26.7728</v>
      </c>
      <c r="G39" s="21">
        <f t="shared" si="12"/>
        <v>25.0809</v>
      </c>
      <c r="H39" s="21">
        <f t="shared" si="12"/>
        <v>26.0594</v>
      </c>
      <c r="I39" s="21">
        <f t="shared" si="12"/>
        <v>18.933600000000002</v>
      </c>
      <c r="J39" s="21">
        <f t="shared" si="12"/>
        <v>28.593500000000002</v>
      </c>
      <c r="K39" s="21">
        <f t="shared" si="12"/>
        <v>18.5152</v>
      </c>
      <c r="L39" s="21">
        <f t="shared" si="12"/>
        <v>22.642199999999999</v>
      </c>
      <c r="M39" s="21">
        <f t="shared" si="12"/>
        <v>28.609399999999997</v>
      </c>
      <c r="N39" s="21">
        <f t="shared" si="12"/>
        <v>27.9496</v>
      </c>
      <c r="O39" s="20">
        <f>SUM(C39:N39)</f>
        <v>311.6028</v>
      </c>
      <c r="Q39" s="20">
        <f>SUM(C39:H39)</f>
        <v>166.35930000000002</v>
      </c>
    </row>
    <row r="40" spans="1:17" x14ac:dyDescent="0.2">
      <c r="A40" s="139"/>
      <c r="B40" s="21" t="s">
        <v>49</v>
      </c>
      <c r="C40" s="21">
        <f>+ตค!B16</f>
        <v>54</v>
      </c>
      <c r="D40" s="21">
        <f>+พย!B16</f>
        <v>60</v>
      </c>
      <c r="E40" s="23">
        <f>+ธค!B16</f>
        <v>58</v>
      </c>
      <c r="F40" s="23">
        <f>+มค!B16</f>
        <v>58</v>
      </c>
      <c r="G40" s="23">
        <f>+กพ!B16</f>
        <v>59</v>
      </c>
      <c r="H40" s="23">
        <f>+มีค!B16</f>
        <v>58</v>
      </c>
      <c r="I40" s="23">
        <f>+เมย!B16</f>
        <v>46</v>
      </c>
      <c r="J40" s="23">
        <f>+พค!B16</f>
        <v>65</v>
      </c>
      <c r="K40" s="23">
        <f>+มิย!B16</f>
        <v>44</v>
      </c>
      <c r="L40" s="23">
        <f>+กค!B16</f>
        <v>54</v>
      </c>
      <c r="M40" s="23">
        <f>+สค!B16</f>
        <v>53</v>
      </c>
      <c r="N40" s="23">
        <f>+กย!B16</f>
        <v>56</v>
      </c>
      <c r="O40" s="23">
        <f>SUM(C40:N40)</f>
        <v>665</v>
      </c>
      <c r="Q40" s="23">
        <f>SUM(C40:H40)</f>
        <v>347</v>
      </c>
    </row>
    <row r="41" spans="1:17" x14ac:dyDescent="0.2">
      <c r="A41" s="139"/>
      <c r="B41" s="48" t="s">
        <v>54</v>
      </c>
      <c r="C41" s="56">
        <f>+ตค!K16</f>
        <v>0.51280000000000003</v>
      </c>
      <c r="D41" s="56">
        <f>+พย!K16</f>
        <v>0.57709999999999995</v>
      </c>
      <c r="E41" s="56">
        <f>+ธค!K16</f>
        <v>0.45050000000000001</v>
      </c>
      <c r="F41" s="56">
        <f>+มค!K16</f>
        <v>0.46160000000000001</v>
      </c>
      <c r="G41" s="56">
        <f>+กพ!K16</f>
        <v>0.42509999999999998</v>
      </c>
      <c r="H41" s="56">
        <f>+มีค!K16</f>
        <v>0.44929999999999998</v>
      </c>
      <c r="I41" s="56">
        <f>+เมย!K16</f>
        <v>0.41160000000000002</v>
      </c>
      <c r="J41" s="56">
        <f>+พค!K16</f>
        <v>0.43990000000000001</v>
      </c>
      <c r="K41" s="56">
        <f>+มิย!K16</f>
        <v>0.42080000000000001</v>
      </c>
      <c r="L41" s="56">
        <f>+กค!K16</f>
        <v>0.41930000000000001</v>
      </c>
      <c r="M41" s="56">
        <f>+สค!K16</f>
        <v>0.53979999999999995</v>
      </c>
      <c r="N41" s="56">
        <f>+กย!K16</f>
        <v>0.49909999999999999</v>
      </c>
      <c r="O41" s="55">
        <f>+O39/O40</f>
        <v>0.46857563909774436</v>
      </c>
      <c r="Q41" s="20">
        <f>+Q39/Q40</f>
        <v>0.47942161383285309</v>
      </c>
    </row>
    <row r="42" spans="1:17" x14ac:dyDescent="0.2">
      <c r="A42" s="139" t="s">
        <v>61</v>
      </c>
      <c r="B42" s="21" t="s">
        <v>99</v>
      </c>
      <c r="C42" s="21">
        <f>+C43*C44</f>
        <v>141.62219999999999</v>
      </c>
      <c r="D42" s="21">
        <f>+D43*D44</f>
        <v>130.00290000000001</v>
      </c>
      <c r="E42" s="21">
        <f>+E43*E44</f>
        <v>126.72389999999999</v>
      </c>
      <c r="F42" s="21">
        <f t="shared" ref="F42:N42" si="13">+F43*F44</f>
        <v>132.14099999999999</v>
      </c>
      <c r="G42" s="21">
        <f t="shared" si="13"/>
        <v>133.58940000000001</v>
      </c>
      <c r="H42" s="21">
        <f t="shared" si="13"/>
        <v>128.00839999999999</v>
      </c>
      <c r="I42" s="21">
        <f t="shared" si="13"/>
        <v>103.0617</v>
      </c>
      <c r="J42" s="21">
        <f t="shared" si="13"/>
        <v>128.2824</v>
      </c>
      <c r="K42" s="21">
        <f t="shared" si="13"/>
        <v>109.91519999999998</v>
      </c>
      <c r="L42" s="21">
        <f t="shared" si="13"/>
        <v>113.96</v>
      </c>
      <c r="M42" s="21">
        <f t="shared" si="13"/>
        <v>116.62350000000001</v>
      </c>
      <c r="N42" s="21">
        <f t="shared" si="13"/>
        <v>122.01910000000001</v>
      </c>
      <c r="O42" s="20">
        <f>SUM(C42:N42)</f>
        <v>1485.9496999999997</v>
      </c>
      <c r="Q42" s="20">
        <f>SUM(C42:H42)</f>
        <v>792.08779999999979</v>
      </c>
    </row>
    <row r="43" spans="1:17" x14ac:dyDescent="0.2">
      <c r="A43" s="139"/>
      <c r="B43" s="21" t="s">
        <v>49</v>
      </c>
      <c r="C43" s="21">
        <f>+ตค!B17</f>
        <v>246</v>
      </c>
      <c r="D43" s="21">
        <f>+พย!B17</f>
        <v>227</v>
      </c>
      <c r="E43" s="23">
        <f>+ธค!B17</f>
        <v>237</v>
      </c>
      <c r="F43" s="23">
        <f>+มค!B17</f>
        <v>255</v>
      </c>
      <c r="G43" s="23">
        <f>+กพ!B17</f>
        <v>238</v>
      </c>
      <c r="H43" s="23">
        <f>+มีค!B17</f>
        <v>206</v>
      </c>
      <c r="I43" s="23">
        <f>+เมย!B17</f>
        <v>189</v>
      </c>
      <c r="J43" s="23">
        <f>+พค!B17</f>
        <v>216</v>
      </c>
      <c r="K43" s="23">
        <f>+มิย!B17</f>
        <v>204</v>
      </c>
      <c r="L43" s="23">
        <f>+กค!B17</f>
        <v>200</v>
      </c>
      <c r="M43" s="23">
        <f>+สค!B17</f>
        <v>203</v>
      </c>
      <c r="N43" s="23">
        <f>+กย!B17</f>
        <v>217</v>
      </c>
      <c r="O43" s="23">
        <f>SUM(C43:N43)</f>
        <v>2638</v>
      </c>
      <c r="Q43" s="23">
        <f>SUM(C43:H43)</f>
        <v>1409</v>
      </c>
    </row>
    <row r="44" spans="1:17" x14ac:dyDescent="0.2">
      <c r="A44" s="139"/>
      <c r="B44" s="48" t="s">
        <v>54</v>
      </c>
      <c r="C44" s="56">
        <f>+ตค!K17</f>
        <v>0.57569999999999999</v>
      </c>
      <c r="D44" s="56">
        <f>+พย!K17</f>
        <v>0.57269999999999999</v>
      </c>
      <c r="E44" s="56">
        <f>+ธค!K17</f>
        <v>0.53469999999999995</v>
      </c>
      <c r="F44" s="56">
        <f>+มค!K17</f>
        <v>0.51819999999999999</v>
      </c>
      <c r="G44" s="56">
        <f>+กพ!K17</f>
        <v>0.56130000000000002</v>
      </c>
      <c r="H44" s="56">
        <f>+มีค!K17</f>
        <v>0.62139999999999995</v>
      </c>
      <c r="I44" s="56">
        <f>+เมย!K17</f>
        <v>0.54530000000000001</v>
      </c>
      <c r="J44" s="56">
        <f>+พค!K17</f>
        <v>0.59389999999999998</v>
      </c>
      <c r="K44" s="56">
        <f>+มิย!K17</f>
        <v>0.53879999999999995</v>
      </c>
      <c r="L44" s="56">
        <f>+กค!K17</f>
        <v>0.56979999999999997</v>
      </c>
      <c r="M44" s="56">
        <f>+สค!K17</f>
        <v>0.57450000000000001</v>
      </c>
      <c r="N44" s="56">
        <f>+กย!K17</f>
        <v>0.56230000000000002</v>
      </c>
      <c r="O44" s="55">
        <f>+O42/O43</f>
        <v>0.56328646702046992</v>
      </c>
      <c r="Q44" s="20">
        <f>+Q42/Q43</f>
        <v>0.56216309439318646</v>
      </c>
    </row>
    <row r="45" spans="1:17" s="26" customFormat="1" x14ac:dyDescent="0.2">
      <c r="A45" s="139" t="s">
        <v>62</v>
      </c>
      <c r="B45" s="21" t="s">
        <v>99</v>
      </c>
      <c r="C45" s="25">
        <f>+C46*C47</f>
        <v>76.087199999999996</v>
      </c>
      <c r="D45" s="25">
        <f>+D46*D47</f>
        <v>62.415000000000006</v>
      </c>
      <c r="E45" s="25">
        <f>+E46*E47</f>
        <v>64.104399999999998</v>
      </c>
      <c r="F45" s="25">
        <f t="shared" ref="F45:N45" si="14">+F46*F47</f>
        <v>76.997500000000002</v>
      </c>
      <c r="G45" s="25">
        <f t="shared" si="14"/>
        <v>68.016000000000005</v>
      </c>
      <c r="H45" s="25">
        <f t="shared" si="14"/>
        <v>68.99199999999999</v>
      </c>
      <c r="I45" s="25">
        <f t="shared" si="14"/>
        <v>62.96</v>
      </c>
      <c r="J45" s="25">
        <f t="shared" si="14"/>
        <v>64.6935</v>
      </c>
      <c r="K45" s="25">
        <f t="shared" si="14"/>
        <v>52.162899999999993</v>
      </c>
      <c r="L45" s="25">
        <f t="shared" si="14"/>
        <v>41.725200000000001</v>
      </c>
      <c r="M45" s="25">
        <f t="shared" si="14"/>
        <v>0.39488655999999994</v>
      </c>
      <c r="N45" s="25">
        <f t="shared" si="14"/>
        <v>66.052000000000007</v>
      </c>
      <c r="O45" s="20">
        <f>SUM(C45:N45)</f>
        <v>704.60058656000012</v>
      </c>
      <c r="Q45" s="20">
        <f>SUM(C45:H45)</f>
        <v>416.61210000000005</v>
      </c>
    </row>
    <row r="46" spans="1:17" x14ac:dyDescent="0.2">
      <c r="A46" s="139"/>
      <c r="B46" s="21" t="s">
        <v>49</v>
      </c>
      <c r="C46" s="21">
        <f>+ตค!B18</f>
        <v>98</v>
      </c>
      <c r="D46" s="21">
        <f>+พย!B18</f>
        <v>95</v>
      </c>
      <c r="E46" s="23">
        <f>+ธค!B18</f>
        <v>86</v>
      </c>
      <c r="F46" s="23">
        <f>+มค!B18</f>
        <v>95</v>
      </c>
      <c r="G46" s="23">
        <f>+กพ!B18</f>
        <v>96</v>
      </c>
      <c r="H46" s="23">
        <f>+มีค!B18</f>
        <v>98</v>
      </c>
      <c r="I46" s="23">
        <f>+เมย!B18</f>
        <v>80</v>
      </c>
      <c r="J46" s="23">
        <f>+พค!B18</f>
        <v>85</v>
      </c>
      <c r="K46" s="23">
        <f>+มิย!B18</f>
        <v>89</v>
      </c>
      <c r="L46" s="23">
        <f>+กค!B18</f>
        <v>87</v>
      </c>
      <c r="M46" s="21">
        <f>+สค!K18</f>
        <v>0.62839999999999996</v>
      </c>
      <c r="N46" s="23">
        <f>+กย!B18</f>
        <v>98</v>
      </c>
      <c r="O46" s="23">
        <f>SUM(C46:N46)</f>
        <v>1007.6284000000001</v>
      </c>
      <c r="Q46" s="23">
        <f>SUM(C46:H46)</f>
        <v>568</v>
      </c>
    </row>
    <row r="47" spans="1:17" s="26" customFormat="1" x14ac:dyDescent="0.2">
      <c r="A47" s="139"/>
      <c r="B47" s="49" t="s">
        <v>54</v>
      </c>
      <c r="C47" s="57">
        <f>+ตค!K18</f>
        <v>0.77639999999999998</v>
      </c>
      <c r="D47" s="57">
        <f>+พย!K18</f>
        <v>0.65700000000000003</v>
      </c>
      <c r="E47" s="57">
        <f>+ธค!K18</f>
        <v>0.74539999999999995</v>
      </c>
      <c r="F47" s="57">
        <f>+มค!K18</f>
        <v>0.8105</v>
      </c>
      <c r="G47" s="57">
        <f>+กพ!K18</f>
        <v>0.70850000000000002</v>
      </c>
      <c r="H47" s="57">
        <f>+มีค!K18</f>
        <v>0.70399999999999996</v>
      </c>
      <c r="I47" s="57">
        <f>+เมย!K18</f>
        <v>0.78700000000000003</v>
      </c>
      <c r="J47" s="57">
        <f>+พค!K18</f>
        <v>0.7611</v>
      </c>
      <c r="K47" s="57">
        <f>+มิย!K18</f>
        <v>0.58609999999999995</v>
      </c>
      <c r="L47" s="57">
        <f>+กค!K18</f>
        <v>0.47960000000000003</v>
      </c>
      <c r="M47" s="57">
        <f>+สค!K18</f>
        <v>0.62839999999999996</v>
      </c>
      <c r="N47" s="57">
        <f>+กย!K18</f>
        <v>0.67400000000000004</v>
      </c>
      <c r="O47" s="55">
        <f>+O45/O46</f>
        <v>0.69926630349045349</v>
      </c>
      <c r="Q47" s="20">
        <f>+Q45/Q46</f>
        <v>0.73347200704225357</v>
      </c>
    </row>
    <row r="48" spans="1:17" s="27" customFormat="1" x14ac:dyDescent="0.2">
      <c r="A48" s="139" t="s">
        <v>63</v>
      </c>
      <c r="B48" s="21" t="s">
        <v>99</v>
      </c>
      <c r="C48" s="35">
        <f>+C49*C50</f>
        <v>52.141799999999996</v>
      </c>
      <c r="D48" s="35">
        <f>+D49*D50</f>
        <v>52.4495</v>
      </c>
      <c r="E48" s="35">
        <f>+E49*E50</f>
        <v>50.663499999999999</v>
      </c>
      <c r="F48" s="35">
        <f t="shared" ref="F48:N48" si="15">+F49*F50</f>
        <v>48.389000000000003</v>
      </c>
      <c r="G48" s="35">
        <f t="shared" si="15"/>
        <v>61.700400000000002</v>
      </c>
      <c r="H48" s="35">
        <f t="shared" si="15"/>
        <v>63.686999999999998</v>
      </c>
      <c r="I48" s="35">
        <f t="shared" si="15"/>
        <v>40.485799999999998</v>
      </c>
      <c r="J48" s="35">
        <f t="shared" si="15"/>
        <v>53.925299999999993</v>
      </c>
      <c r="K48" s="35">
        <f t="shared" si="15"/>
        <v>55.868400000000001</v>
      </c>
      <c r="L48" s="35">
        <f t="shared" si="15"/>
        <v>56.347899999999996</v>
      </c>
      <c r="M48" s="35">
        <f t="shared" si="15"/>
        <v>76.364199999999997</v>
      </c>
      <c r="N48" s="35">
        <f t="shared" si="15"/>
        <v>65.243000000000009</v>
      </c>
      <c r="O48" s="20">
        <f>SUM(C48:N48)</f>
        <v>677.26580000000001</v>
      </c>
      <c r="Q48" s="20">
        <f>SUM(C48:H48)</f>
        <v>329.03120000000001</v>
      </c>
    </row>
    <row r="49" spans="1:17" s="24" customFormat="1" x14ac:dyDescent="0.2">
      <c r="A49" s="139"/>
      <c r="B49" s="36" t="s">
        <v>49</v>
      </c>
      <c r="C49" s="34">
        <f>+ตค!B19</f>
        <v>94</v>
      </c>
      <c r="D49" s="34">
        <f>+พย!B19</f>
        <v>95</v>
      </c>
      <c r="E49" s="43">
        <f>+ธค!B19</f>
        <v>95</v>
      </c>
      <c r="F49" s="43">
        <f>+มค!B19</f>
        <v>110</v>
      </c>
      <c r="G49" s="43">
        <f>+กพ!B19</f>
        <v>108</v>
      </c>
      <c r="H49" s="43">
        <f>+มีค!B19</f>
        <v>115</v>
      </c>
      <c r="I49" s="43">
        <f>+เมย!B19</f>
        <v>73</v>
      </c>
      <c r="J49" s="43">
        <f>+พค!B19</f>
        <v>99</v>
      </c>
      <c r="K49" s="43">
        <f>+มิย!B19</f>
        <v>108</v>
      </c>
      <c r="L49" s="43">
        <f>+กค!B19</f>
        <v>101</v>
      </c>
      <c r="M49" s="43">
        <f>+สค!B19</f>
        <v>103</v>
      </c>
      <c r="N49" s="43">
        <f>+กย!B19</f>
        <v>106</v>
      </c>
      <c r="O49" s="23">
        <f>SUM(C49:N49)</f>
        <v>1207</v>
      </c>
      <c r="Q49" s="23">
        <f>SUM(C49:H49)</f>
        <v>617</v>
      </c>
    </row>
    <row r="50" spans="1:17" s="24" customFormat="1" x14ac:dyDescent="0.2">
      <c r="A50" s="139"/>
      <c r="B50" s="50" t="s">
        <v>54</v>
      </c>
      <c r="C50" s="48">
        <f>+ตค!K19</f>
        <v>0.55469999999999997</v>
      </c>
      <c r="D50" s="48">
        <f>+พย!K19</f>
        <v>0.55210000000000004</v>
      </c>
      <c r="E50" s="48">
        <f>+ธค!K19</f>
        <v>0.5333</v>
      </c>
      <c r="F50" s="48">
        <f>+มค!K19</f>
        <v>0.43990000000000001</v>
      </c>
      <c r="G50" s="48">
        <f>+กพ!K19</f>
        <v>0.57130000000000003</v>
      </c>
      <c r="H50" s="48">
        <f>+มีค!K19</f>
        <v>0.55379999999999996</v>
      </c>
      <c r="I50" s="48">
        <f>+เมย!K19</f>
        <v>0.55459999999999998</v>
      </c>
      <c r="J50" s="48">
        <f>+พค!K19</f>
        <v>0.54469999999999996</v>
      </c>
      <c r="K50" s="48">
        <f>+มิย!K19</f>
        <v>0.51729999999999998</v>
      </c>
      <c r="L50" s="48">
        <f>+กค!K19</f>
        <v>0.55789999999999995</v>
      </c>
      <c r="M50" s="48">
        <f>+สค!K19</f>
        <v>0.74139999999999995</v>
      </c>
      <c r="N50" s="48">
        <f>+กย!K19</f>
        <v>0.61550000000000005</v>
      </c>
      <c r="O50" s="55">
        <f>+O48/O49</f>
        <v>0.56111499585749791</v>
      </c>
      <c r="Q50" s="20">
        <f>+Q48/Q49</f>
        <v>0.53327585089141005</v>
      </c>
    </row>
    <row r="51" spans="1:17" x14ac:dyDescent="0.2">
      <c r="A51" s="138" t="s">
        <v>56</v>
      </c>
      <c r="B51" s="21" t="s">
        <v>99</v>
      </c>
      <c r="C51" s="33">
        <f t="shared" ref="C51:I51" si="16">+C9+C12+C15+C18+C21+C24+C27+C30+C33+C36+C39+C42+C45+C48</f>
        <v>1601.4835</v>
      </c>
      <c r="D51" s="33">
        <f t="shared" si="16"/>
        <v>1509.0318999999997</v>
      </c>
      <c r="E51" s="33">
        <f t="shared" si="16"/>
        <v>1562.33</v>
      </c>
      <c r="F51" s="33">
        <f t="shared" si="16"/>
        <v>1560.3392999999999</v>
      </c>
      <c r="G51" s="33">
        <f t="shared" si="16"/>
        <v>1455.8744999999999</v>
      </c>
      <c r="H51" s="33">
        <f t="shared" si="16"/>
        <v>1626.4501999999998</v>
      </c>
      <c r="I51" s="33">
        <f t="shared" si="16"/>
        <v>1403.2683999999999</v>
      </c>
      <c r="J51" s="33">
        <f t="shared" ref="J51:O51" si="17">+J9+J12+J15+J18+J21+J24+J27+J30+J33+J36+J39+J42+J45+J48</f>
        <v>1511.2907</v>
      </c>
      <c r="K51" s="33">
        <f t="shared" si="17"/>
        <v>1445.8913</v>
      </c>
      <c r="L51" s="33">
        <f t="shared" si="17"/>
        <v>1468.8972000000001</v>
      </c>
      <c r="M51" s="33">
        <f t="shared" si="17"/>
        <v>1406.3991865599999</v>
      </c>
      <c r="N51" s="33">
        <f t="shared" si="17"/>
        <v>1488.0883999999996</v>
      </c>
      <c r="O51" s="33">
        <f t="shared" si="17"/>
        <v>18039.344586560004</v>
      </c>
      <c r="Q51" s="45">
        <f>+Q9+Q12+Q15+Q18+Q21+Q24+Q27+Q30+Q33+Q36+Q39+Q42+Q45+Q48</f>
        <v>9315.509399999999</v>
      </c>
    </row>
    <row r="52" spans="1:17" x14ac:dyDescent="0.2">
      <c r="A52" s="138"/>
      <c r="B52" s="28" t="s">
        <v>49</v>
      </c>
      <c r="C52" s="30">
        <f>+C10+C13+C16+C19+C22+C25+C28+C31+C34+C37+C40+C43+C46+C49</f>
        <v>2841</v>
      </c>
      <c r="D52" s="30">
        <f t="shared" ref="D52:J52" si="18">+D10+D13+D16+D19+D22+D25+D28+D31+D34+D37+D40+D43+D46+D49</f>
        <v>2593</v>
      </c>
      <c r="E52" s="30">
        <f>+E10+E13+E16+E19+E22+E25+E28+E31+E34+E37+E40+E43+E46+E49</f>
        <v>2795</v>
      </c>
      <c r="F52" s="30">
        <f t="shared" si="18"/>
        <v>2697</v>
      </c>
      <c r="G52" s="30">
        <f t="shared" si="18"/>
        <v>2468</v>
      </c>
      <c r="H52" s="30">
        <f t="shared" si="18"/>
        <v>2709</v>
      </c>
      <c r="I52" s="30">
        <f t="shared" si="18"/>
        <v>2424</v>
      </c>
      <c r="J52" s="30">
        <f t="shared" si="18"/>
        <v>2485</v>
      </c>
      <c r="K52" s="30">
        <f>+K10+K13+K16+K19+K22+K25+K28+K31+K34+K37+K40+K43+K46+K49</f>
        <v>2347</v>
      </c>
      <c r="L52" s="30">
        <f>+L10+L13+L16+L19+L22+L25+L28+L31+L34+L37+L40+L43+L46+L49</f>
        <v>2503</v>
      </c>
      <c r="M52" s="30">
        <f>+M10+M13+M16+M19+M22+M25+M28+M31+M34+M37+M40+M43+M46+M49</f>
        <v>2470.6284000000001</v>
      </c>
      <c r="N52" s="30">
        <f>+N10+N13+N16+N19+N22+N25+N28+N31+N34+N37+N40+N43+N46+N49</f>
        <v>2433</v>
      </c>
      <c r="O52" s="23">
        <f>SUM(C52:N52)</f>
        <v>30765.628400000001</v>
      </c>
      <c r="Q52" s="46">
        <f>SUM(C52:H52)</f>
        <v>16103</v>
      </c>
    </row>
    <row r="53" spans="1:17" x14ac:dyDescent="0.2">
      <c r="A53" s="138"/>
      <c r="B53" s="51" t="s">
        <v>54</v>
      </c>
      <c r="C53" s="57">
        <f>+C51:N51/C52</f>
        <v>0.56370415346708902</v>
      </c>
      <c r="D53" s="57">
        <f t="shared" ref="D53:N53" si="19">+D51:O51/D52</f>
        <v>0.58196370998843028</v>
      </c>
      <c r="E53" s="57">
        <f t="shared" si="19"/>
        <v>0.55897316636851513</v>
      </c>
      <c r="F53" s="57">
        <f t="shared" si="19"/>
        <v>0.57854627363737476</v>
      </c>
      <c r="G53" s="57">
        <f t="shared" si="19"/>
        <v>0.58990052674230142</v>
      </c>
      <c r="H53" s="57">
        <f t="shared" si="19"/>
        <v>0.60038767072720556</v>
      </c>
      <c r="I53" s="57">
        <f t="shared" si="19"/>
        <v>0.57890610561056099</v>
      </c>
      <c r="J53" s="57">
        <f t="shared" si="19"/>
        <v>0.60816527162977863</v>
      </c>
      <c r="K53" s="57">
        <f t="shared" si="19"/>
        <v>0.61605935236472087</v>
      </c>
      <c r="L53" s="57">
        <f t="shared" si="19"/>
        <v>0.58685465441470241</v>
      </c>
      <c r="M53" s="57">
        <f t="shared" si="19"/>
        <v>0.56924755926872683</v>
      </c>
      <c r="N53" s="57">
        <f t="shared" si="19"/>
        <v>0.61162696259761595</v>
      </c>
      <c r="O53" s="55">
        <f>+O51/O52</f>
        <v>0.58634734685152745</v>
      </c>
      <c r="Q53" s="47">
        <f>+Q51/Q52</f>
        <v>0.57849527417251434</v>
      </c>
    </row>
    <row r="55" spans="1:17" x14ac:dyDescent="0.2">
      <c r="J55" s="44"/>
      <c r="N55" s="29"/>
    </row>
  </sheetData>
  <mergeCells count="17">
    <mergeCell ref="A39:A41"/>
    <mergeCell ref="A42:A44"/>
    <mergeCell ref="A45:A47"/>
    <mergeCell ref="A48:A50"/>
    <mergeCell ref="A51:A53"/>
    <mergeCell ref="A36:A38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</mergeCells>
  <pageMargins left="0" right="0" top="0" bottom="0" header="0.31496062992125984" footer="0.31496062992125984"/>
  <pageSetup paperSize="9" scale="80" orientation="landscape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zoomScale="90" zoomScaleNormal="90" workbookViewId="0">
      <pane xSplit="1" ySplit="3" topLeftCell="B4" activePane="bottomRight" state="frozen"/>
      <selection activeCell="K34" sqref="K34"/>
      <selection pane="topRight" activeCell="K34" sqref="K34"/>
      <selection pane="bottomLeft" activeCell="K34" sqref="K34"/>
      <selection pane="bottomRight" activeCell="B5" sqref="B5"/>
    </sheetView>
  </sheetViews>
  <sheetFormatPr defaultRowHeight="23.25" x14ac:dyDescent="0.5"/>
  <cols>
    <col min="1" max="1" width="34" style="1" customWidth="1"/>
    <col min="2" max="2" width="6.85546875" style="1" customWidth="1"/>
    <col min="3" max="3" width="8.7109375" style="1" customWidth="1"/>
    <col min="4" max="4" width="7.42578125" style="1" bestFit="1" customWidth="1"/>
    <col min="5" max="5" width="5.42578125" style="1" bestFit="1" customWidth="1"/>
    <col min="6" max="6" width="5.85546875" style="1" customWidth="1"/>
    <col min="7" max="7" width="8" style="1" customWidth="1"/>
    <col min="8" max="8" width="10.7109375" style="1" customWidth="1"/>
    <col min="9" max="9" width="8.7109375" style="1" customWidth="1"/>
    <col min="10" max="10" width="10.42578125" style="1" bestFit="1" customWidth="1"/>
    <col min="11" max="12" width="9.42578125" style="1" bestFit="1" customWidth="1"/>
    <col min="13" max="14" width="6.42578125" style="1" bestFit="1" customWidth="1"/>
    <col min="15" max="15" width="5.42578125" style="1" bestFit="1" customWidth="1"/>
    <col min="16" max="16" width="12.7109375" style="1" bestFit="1" customWidth="1"/>
    <col min="17" max="17" width="13.85546875" style="1" customWidth="1"/>
    <col min="18" max="16384" width="9.140625" style="1"/>
  </cols>
  <sheetData>
    <row r="1" spans="1:21" x14ac:dyDescent="0.5">
      <c r="A1" s="1" t="s">
        <v>170</v>
      </c>
    </row>
    <row r="2" spans="1:21" ht="43.5" customHeight="1" x14ac:dyDescent="0.5">
      <c r="A2" s="147" t="s">
        <v>0</v>
      </c>
      <c r="B2" s="149" t="s">
        <v>1</v>
      </c>
      <c r="C2" s="149" t="s">
        <v>2</v>
      </c>
      <c r="D2" s="143" t="s">
        <v>3</v>
      </c>
      <c r="E2" s="144"/>
      <c r="F2" s="145"/>
      <c r="G2" s="151" t="s">
        <v>4</v>
      </c>
      <c r="H2" s="152"/>
      <c r="I2" s="153"/>
      <c r="J2" s="146" t="s">
        <v>5</v>
      </c>
      <c r="K2" s="146"/>
      <c r="L2" s="146"/>
      <c r="M2" s="146"/>
      <c r="N2" s="146" t="s">
        <v>6</v>
      </c>
      <c r="O2" s="146"/>
      <c r="P2" s="146"/>
      <c r="Q2" s="143" t="s">
        <v>107</v>
      </c>
      <c r="R2" s="144"/>
      <c r="S2" s="144"/>
      <c r="T2" s="145"/>
      <c r="U2" s="3" t="s">
        <v>7</v>
      </c>
    </row>
    <row r="3" spans="1:21" x14ac:dyDescent="0.5">
      <c r="A3" s="148"/>
      <c r="B3" s="150"/>
      <c r="C3" s="150"/>
      <c r="D3" s="53" t="s">
        <v>8</v>
      </c>
      <c r="E3" s="53" t="s">
        <v>9</v>
      </c>
      <c r="F3" s="53" t="s">
        <v>10</v>
      </c>
      <c r="G3" s="53" t="s">
        <v>11</v>
      </c>
      <c r="H3" s="53" t="s">
        <v>12</v>
      </c>
      <c r="I3" s="53" t="s">
        <v>13</v>
      </c>
      <c r="J3" s="53" t="s">
        <v>14</v>
      </c>
      <c r="K3" s="53" t="s">
        <v>15</v>
      </c>
      <c r="L3" s="53" t="s">
        <v>16</v>
      </c>
      <c r="M3" s="53" t="s">
        <v>105</v>
      </c>
      <c r="N3" s="53" t="s">
        <v>17</v>
      </c>
      <c r="O3" s="53" t="s">
        <v>18</v>
      </c>
      <c r="P3" s="53" t="s">
        <v>19</v>
      </c>
      <c r="Q3" s="53" t="s">
        <v>108</v>
      </c>
      <c r="R3" s="53" t="s">
        <v>109</v>
      </c>
      <c r="S3" s="53" t="s">
        <v>110</v>
      </c>
      <c r="T3" s="53" t="s">
        <v>111</v>
      </c>
      <c r="U3" s="53" t="s">
        <v>97</v>
      </c>
    </row>
    <row r="4" spans="1:21" x14ac:dyDescent="0.5">
      <c r="A4" s="4" t="s">
        <v>181</v>
      </c>
      <c r="B4" s="15">
        <v>2828</v>
      </c>
      <c r="C4" s="3"/>
      <c r="D4" s="5">
        <v>6.26</v>
      </c>
      <c r="E4" s="5">
        <v>1.89</v>
      </c>
      <c r="F4" s="5">
        <v>3.01</v>
      </c>
      <c r="G4" s="5">
        <v>0</v>
      </c>
      <c r="H4" s="5">
        <v>6.52</v>
      </c>
      <c r="I4" s="5">
        <v>0</v>
      </c>
      <c r="J4" s="6">
        <v>1.5508999999999999</v>
      </c>
      <c r="K4" s="6">
        <v>1.5483</v>
      </c>
      <c r="L4" s="7">
        <v>13050.27</v>
      </c>
      <c r="M4" s="7">
        <v>37.130000000000003</v>
      </c>
      <c r="N4" s="5">
        <v>92.33</v>
      </c>
      <c r="O4" s="5">
        <v>4.8499999999999996</v>
      </c>
      <c r="P4" s="5">
        <v>1.1599999999999999</v>
      </c>
      <c r="Q4" s="5">
        <v>5.49</v>
      </c>
      <c r="R4" s="5">
        <v>5.48</v>
      </c>
      <c r="S4" s="7">
        <v>6.04</v>
      </c>
      <c r="T4" s="7">
        <v>5.57</v>
      </c>
      <c r="U4" s="6">
        <v>2.4885000000000002</v>
      </c>
    </row>
    <row r="5" spans="1:21" x14ac:dyDescent="0.5">
      <c r="A5" s="4" t="s">
        <v>182</v>
      </c>
      <c r="B5" s="15">
        <v>896</v>
      </c>
      <c r="C5" s="3">
        <v>0</v>
      </c>
      <c r="D5" s="5">
        <v>6.47</v>
      </c>
      <c r="E5" s="5">
        <v>0</v>
      </c>
      <c r="F5" s="5">
        <v>2.68</v>
      </c>
      <c r="G5" s="5">
        <v>0</v>
      </c>
      <c r="H5" s="5">
        <v>9.26</v>
      </c>
      <c r="I5" s="5">
        <v>0</v>
      </c>
      <c r="J5" s="6">
        <v>1.2810999999999999</v>
      </c>
      <c r="K5" s="6">
        <v>1.282</v>
      </c>
      <c r="L5" s="7">
        <v>12821.77</v>
      </c>
      <c r="M5" s="7">
        <v>35.159999999999997</v>
      </c>
      <c r="N5" s="5">
        <v>87.38</v>
      </c>
      <c r="O5" s="5">
        <v>4.42</v>
      </c>
      <c r="P5" s="5">
        <v>1.37</v>
      </c>
      <c r="Q5" s="5">
        <v>8.85</v>
      </c>
      <c r="R5" s="5">
        <v>4.95</v>
      </c>
      <c r="S5" s="7">
        <v>6.17</v>
      </c>
      <c r="T5" s="7">
        <v>6.11</v>
      </c>
      <c r="U5" s="6">
        <v>1.8387</v>
      </c>
    </row>
    <row r="6" spans="1:21" x14ac:dyDescent="0.5">
      <c r="A6" s="4" t="s">
        <v>47</v>
      </c>
      <c r="B6" s="15">
        <v>215</v>
      </c>
      <c r="C6" s="3">
        <v>0</v>
      </c>
      <c r="D6" s="5">
        <v>0.47</v>
      </c>
      <c r="E6" s="5">
        <v>0</v>
      </c>
      <c r="F6" s="5">
        <v>5.12</v>
      </c>
      <c r="G6" s="5">
        <v>0</v>
      </c>
      <c r="H6" s="5">
        <v>0</v>
      </c>
      <c r="I6" s="5">
        <v>0</v>
      </c>
      <c r="J6" s="6">
        <v>0.56259999999999999</v>
      </c>
      <c r="K6" s="6">
        <v>0.56069999999999998</v>
      </c>
      <c r="L6" s="7">
        <v>9766.5499999999993</v>
      </c>
      <c r="M6" s="7">
        <v>55.81</v>
      </c>
      <c r="N6" s="5">
        <v>82.04</v>
      </c>
      <c r="O6" s="5">
        <v>6.8</v>
      </c>
      <c r="P6" s="5">
        <v>1.1200000000000001</v>
      </c>
      <c r="Q6" s="5">
        <v>3</v>
      </c>
      <c r="R6" s="5">
        <v>2.11</v>
      </c>
      <c r="S6" s="7">
        <v>3.92</v>
      </c>
      <c r="T6" s="7">
        <v>3.66</v>
      </c>
      <c r="U6" s="6">
        <v>0.67920000000000003</v>
      </c>
    </row>
    <row r="7" spans="1:21" s="135" customFormat="1" ht="20.25" customHeight="1" x14ac:dyDescent="0.5">
      <c r="A7" s="129" t="s">
        <v>194</v>
      </c>
      <c r="B7" s="130">
        <v>173</v>
      </c>
      <c r="C7" s="131">
        <v>0</v>
      </c>
      <c r="D7" s="132">
        <v>2.89</v>
      </c>
      <c r="E7" s="132">
        <v>0</v>
      </c>
      <c r="F7" s="132">
        <v>4.62</v>
      </c>
      <c r="G7" s="132">
        <v>0</v>
      </c>
      <c r="H7" s="132">
        <v>0</v>
      </c>
      <c r="I7" s="132">
        <v>0</v>
      </c>
      <c r="J7" s="133">
        <v>0.71860000000000002</v>
      </c>
      <c r="K7" s="133">
        <v>0.71960000000000002</v>
      </c>
      <c r="L7" s="134">
        <v>8505.66</v>
      </c>
      <c r="M7" s="134">
        <v>46.24</v>
      </c>
      <c r="N7" s="132">
        <v>68.19</v>
      </c>
      <c r="O7" s="132">
        <v>4.78</v>
      </c>
      <c r="P7" s="132">
        <v>1.31</v>
      </c>
      <c r="Q7" s="132">
        <v>5.07</v>
      </c>
      <c r="R7" s="132">
        <v>3.45</v>
      </c>
      <c r="S7" s="134">
        <v>4.75</v>
      </c>
      <c r="T7" s="134">
        <v>4.41</v>
      </c>
      <c r="U7" s="133">
        <v>0.93310000000000004</v>
      </c>
    </row>
    <row r="8" spans="1:21" x14ac:dyDescent="0.5">
      <c r="A8" s="4" t="s">
        <v>184</v>
      </c>
      <c r="B8" s="15">
        <v>153</v>
      </c>
      <c r="C8" s="3">
        <v>0</v>
      </c>
      <c r="D8" s="5">
        <v>2.61</v>
      </c>
      <c r="E8" s="5">
        <v>0</v>
      </c>
      <c r="F8" s="5">
        <v>3.27</v>
      </c>
      <c r="G8" s="5">
        <v>0</v>
      </c>
      <c r="H8" s="5">
        <v>0</v>
      </c>
      <c r="I8" s="5">
        <v>0</v>
      </c>
      <c r="J8" s="6">
        <v>0.65239999999999998</v>
      </c>
      <c r="K8" s="6">
        <v>0.65459999999999996</v>
      </c>
      <c r="L8" s="7">
        <v>7947.06</v>
      </c>
      <c r="M8" s="7">
        <v>54.25</v>
      </c>
      <c r="N8" s="5">
        <v>58.71</v>
      </c>
      <c r="O8" s="5">
        <v>4.7699999999999996</v>
      </c>
      <c r="P8" s="5">
        <v>1.18</v>
      </c>
      <c r="Q8" s="5">
        <v>3.69</v>
      </c>
      <c r="R8" s="5">
        <v>2.73</v>
      </c>
      <c r="S8" s="7">
        <v>4.03</v>
      </c>
      <c r="T8" s="7">
        <v>3.73</v>
      </c>
      <c r="U8" s="6">
        <v>1.0122</v>
      </c>
    </row>
    <row r="9" spans="1:21" x14ac:dyDescent="0.5">
      <c r="A9" s="4" t="s">
        <v>185</v>
      </c>
      <c r="B9" s="15">
        <v>101</v>
      </c>
      <c r="C9" s="3">
        <v>0</v>
      </c>
      <c r="D9" s="5">
        <v>0.99</v>
      </c>
      <c r="E9" s="5">
        <v>0</v>
      </c>
      <c r="F9" s="5">
        <v>2.97</v>
      </c>
      <c r="G9" s="5">
        <v>0</v>
      </c>
      <c r="H9" s="5">
        <v>0</v>
      </c>
      <c r="I9" s="5">
        <v>0</v>
      </c>
      <c r="J9" s="6">
        <v>0.61250000000000004</v>
      </c>
      <c r="K9" s="6">
        <v>0.61019999999999996</v>
      </c>
      <c r="L9" s="7">
        <v>7440.57</v>
      </c>
      <c r="M9" s="7">
        <v>54.46</v>
      </c>
      <c r="N9" s="5">
        <v>34.78</v>
      </c>
      <c r="O9" s="5">
        <v>3.37</v>
      </c>
      <c r="P9" s="5">
        <v>1.02</v>
      </c>
      <c r="Q9" s="5">
        <v>5.45</v>
      </c>
      <c r="R9" s="5">
        <v>2.14</v>
      </c>
      <c r="S9" s="7">
        <v>2.95</v>
      </c>
      <c r="T9" s="7">
        <v>3.09</v>
      </c>
      <c r="U9" s="6">
        <v>0.73250000000000004</v>
      </c>
    </row>
    <row r="10" spans="1:21" x14ac:dyDescent="0.5">
      <c r="A10" s="4" t="s">
        <v>186</v>
      </c>
      <c r="B10" s="15">
        <v>368</v>
      </c>
      <c r="C10" s="3">
        <v>0</v>
      </c>
      <c r="D10" s="5">
        <v>0.27</v>
      </c>
      <c r="E10" s="5">
        <v>0</v>
      </c>
      <c r="F10" s="5">
        <v>2.99</v>
      </c>
      <c r="G10" s="5">
        <v>0</v>
      </c>
      <c r="H10" s="5">
        <v>0</v>
      </c>
      <c r="I10" s="5">
        <v>0</v>
      </c>
      <c r="J10" s="6">
        <v>0.53869999999999996</v>
      </c>
      <c r="K10" s="6">
        <v>0.53859999999999997</v>
      </c>
      <c r="L10" s="7">
        <v>9452.4500000000007</v>
      </c>
      <c r="M10" s="7">
        <v>62.5</v>
      </c>
      <c r="N10" s="5">
        <v>70.8</v>
      </c>
      <c r="O10" s="5">
        <v>5.87</v>
      </c>
      <c r="P10" s="5">
        <v>1.24</v>
      </c>
      <c r="Q10" s="5">
        <v>16.27</v>
      </c>
      <c r="R10" s="5">
        <v>2.5499999999999998</v>
      </c>
      <c r="S10" s="7">
        <v>3.58</v>
      </c>
      <c r="T10" s="7">
        <v>3.68</v>
      </c>
      <c r="U10" s="6">
        <v>0.62639999999999996</v>
      </c>
    </row>
    <row r="11" spans="1:21" x14ac:dyDescent="0.5">
      <c r="A11" s="4" t="s">
        <v>176</v>
      </c>
      <c r="B11" s="15">
        <v>169</v>
      </c>
      <c r="C11" s="3">
        <v>9</v>
      </c>
      <c r="D11" s="5">
        <v>0</v>
      </c>
      <c r="E11" s="5">
        <v>0</v>
      </c>
      <c r="F11" s="5">
        <v>5.33</v>
      </c>
      <c r="G11" s="5">
        <v>0</v>
      </c>
      <c r="H11" s="5">
        <v>0</v>
      </c>
      <c r="I11" s="5">
        <v>0</v>
      </c>
      <c r="J11" s="6">
        <v>0.71230000000000004</v>
      </c>
      <c r="K11" s="6">
        <v>0.71009999999999995</v>
      </c>
      <c r="L11" s="7">
        <v>7215.88</v>
      </c>
      <c r="M11" s="7">
        <v>45</v>
      </c>
      <c r="N11" s="5">
        <v>59.59</v>
      </c>
      <c r="O11" s="5">
        <v>4.53</v>
      </c>
      <c r="P11" s="5">
        <v>1.25</v>
      </c>
      <c r="Q11" s="5">
        <v>2.1</v>
      </c>
      <c r="R11" s="5">
        <v>6.4</v>
      </c>
      <c r="S11" s="7">
        <v>4.2300000000000004</v>
      </c>
      <c r="T11" s="7">
        <v>4.0199999999999996</v>
      </c>
      <c r="U11" s="6">
        <v>1.2036</v>
      </c>
    </row>
    <row r="12" spans="1:21" x14ac:dyDescent="0.5">
      <c r="A12" s="4" t="s">
        <v>26</v>
      </c>
      <c r="B12" s="15">
        <v>160</v>
      </c>
      <c r="C12" s="3">
        <v>0</v>
      </c>
      <c r="D12" s="5">
        <v>1.25</v>
      </c>
      <c r="E12" s="5">
        <v>0</v>
      </c>
      <c r="F12" s="5">
        <v>5.63</v>
      </c>
      <c r="G12" s="5">
        <v>0</v>
      </c>
      <c r="H12" s="5">
        <v>0</v>
      </c>
      <c r="I12" s="5">
        <v>0</v>
      </c>
      <c r="J12" s="6">
        <v>0.66190000000000004</v>
      </c>
      <c r="K12" s="6">
        <v>0.66059999999999997</v>
      </c>
      <c r="L12" s="7">
        <v>7841.48</v>
      </c>
      <c r="M12" s="7">
        <v>53.75</v>
      </c>
      <c r="N12" s="5">
        <v>58.92</v>
      </c>
      <c r="O12" s="5">
        <v>5.17</v>
      </c>
      <c r="P12" s="5">
        <v>1.1100000000000001</v>
      </c>
      <c r="Q12" s="5">
        <v>6.84</v>
      </c>
      <c r="R12" s="5">
        <v>1.91</v>
      </c>
      <c r="S12" s="7">
        <v>3.21</v>
      </c>
      <c r="T12" s="7">
        <v>3.49</v>
      </c>
      <c r="U12" s="6">
        <v>0.95830000000000004</v>
      </c>
    </row>
    <row r="13" spans="1:21" x14ac:dyDescent="0.5">
      <c r="A13" s="4" t="s">
        <v>177</v>
      </c>
      <c r="B13" s="15">
        <v>225</v>
      </c>
      <c r="C13" s="3">
        <v>23</v>
      </c>
      <c r="D13" s="5">
        <v>0.44</v>
      </c>
      <c r="E13" s="5">
        <v>0</v>
      </c>
      <c r="F13" s="5">
        <v>5.78</v>
      </c>
      <c r="G13" s="5">
        <v>0</v>
      </c>
      <c r="H13" s="5">
        <v>0</v>
      </c>
      <c r="I13" s="5">
        <v>0</v>
      </c>
      <c r="J13" s="6">
        <v>0.62050000000000005</v>
      </c>
      <c r="K13" s="6">
        <v>0.61819999999999997</v>
      </c>
      <c r="L13" s="7">
        <v>8586.48</v>
      </c>
      <c r="M13" s="7">
        <v>54.95</v>
      </c>
      <c r="N13" s="5">
        <v>53.79</v>
      </c>
      <c r="O13" s="5">
        <v>4.74</v>
      </c>
      <c r="P13" s="5">
        <v>1.24</v>
      </c>
      <c r="Q13" s="5">
        <v>3.85</v>
      </c>
      <c r="R13" s="5">
        <v>2.88</v>
      </c>
      <c r="S13" s="7">
        <v>3.78</v>
      </c>
      <c r="T13" s="7">
        <v>3.52</v>
      </c>
      <c r="U13" s="6">
        <v>0.96079999999999999</v>
      </c>
    </row>
    <row r="14" spans="1:21" x14ac:dyDescent="0.5">
      <c r="A14" s="4" t="s">
        <v>28</v>
      </c>
      <c r="B14" s="15">
        <v>186</v>
      </c>
      <c r="C14" s="3">
        <v>3</v>
      </c>
      <c r="D14" s="5">
        <v>1.08</v>
      </c>
      <c r="E14" s="5">
        <v>0</v>
      </c>
      <c r="F14" s="5">
        <v>2.15</v>
      </c>
      <c r="G14" s="5">
        <v>0</v>
      </c>
      <c r="H14" s="5">
        <v>0</v>
      </c>
      <c r="I14" s="5">
        <v>0</v>
      </c>
      <c r="J14" s="6">
        <v>0.89080000000000004</v>
      </c>
      <c r="K14" s="6">
        <v>0.58799999999999997</v>
      </c>
      <c r="L14" s="7">
        <v>7885.5</v>
      </c>
      <c r="M14" s="7">
        <v>60.11</v>
      </c>
      <c r="N14" s="5">
        <v>58.71</v>
      </c>
      <c r="O14" s="5">
        <v>6.1</v>
      </c>
      <c r="P14" s="5">
        <v>0.96</v>
      </c>
      <c r="Q14" s="5">
        <v>20</v>
      </c>
      <c r="R14" s="5">
        <v>2.36</v>
      </c>
      <c r="S14" s="7">
        <v>3.06</v>
      </c>
      <c r="T14" s="7">
        <v>2.97</v>
      </c>
      <c r="U14" s="6">
        <v>0</v>
      </c>
    </row>
    <row r="15" spans="1:21" x14ac:dyDescent="0.5">
      <c r="A15" s="4" t="s">
        <v>178</v>
      </c>
      <c r="B15" s="15">
        <v>270</v>
      </c>
      <c r="C15" s="3">
        <v>0</v>
      </c>
      <c r="D15" s="5">
        <v>1.1100000000000001</v>
      </c>
      <c r="E15" s="5">
        <v>0</v>
      </c>
      <c r="F15" s="5">
        <v>5.93</v>
      </c>
      <c r="G15" s="5">
        <v>0</v>
      </c>
      <c r="H15" s="5">
        <v>0</v>
      </c>
      <c r="I15" s="5">
        <v>0</v>
      </c>
      <c r="J15" s="6">
        <v>0.58450000000000002</v>
      </c>
      <c r="K15" s="6">
        <v>0.57999999999999996</v>
      </c>
      <c r="L15" s="7">
        <v>9063.5499999999993</v>
      </c>
      <c r="M15" s="7">
        <v>63.33</v>
      </c>
      <c r="N15" s="5">
        <v>62.45</v>
      </c>
      <c r="O15" s="5">
        <v>6.46</v>
      </c>
      <c r="P15" s="5">
        <v>1.01</v>
      </c>
      <c r="Q15" s="5">
        <v>3.38</v>
      </c>
      <c r="R15" s="5">
        <v>2.15</v>
      </c>
      <c r="S15" s="7">
        <v>3.3</v>
      </c>
      <c r="T15" s="7">
        <v>2.95</v>
      </c>
      <c r="U15" s="6">
        <v>0.99739999999999995</v>
      </c>
    </row>
    <row r="16" spans="1:21" x14ac:dyDescent="0.5">
      <c r="A16" s="4" t="s">
        <v>30</v>
      </c>
      <c r="B16" s="15">
        <v>65</v>
      </c>
      <c r="C16" s="3">
        <v>0</v>
      </c>
      <c r="D16" s="5">
        <v>1.54</v>
      </c>
      <c r="E16" s="5">
        <v>0</v>
      </c>
      <c r="F16" s="5">
        <v>1.54</v>
      </c>
      <c r="G16" s="5">
        <v>0</v>
      </c>
      <c r="H16" s="5">
        <v>0</v>
      </c>
      <c r="I16" s="5">
        <v>0</v>
      </c>
      <c r="J16" s="6">
        <v>0.44119999999999998</v>
      </c>
      <c r="K16" s="6">
        <v>0.43990000000000001</v>
      </c>
      <c r="L16" s="7">
        <v>7314.97</v>
      </c>
      <c r="M16" s="7">
        <v>72.31</v>
      </c>
      <c r="N16" s="5">
        <v>55.81</v>
      </c>
      <c r="O16" s="5">
        <v>6.5</v>
      </c>
      <c r="P16" s="5">
        <v>1.08</v>
      </c>
      <c r="Q16" s="5">
        <v>2.33</v>
      </c>
      <c r="R16" s="5">
        <v>1.33</v>
      </c>
      <c r="S16" s="7">
        <v>2.88</v>
      </c>
      <c r="T16" s="7">
        <v>2.66</v>
      </c>
      <c r="U16" s="6">
        <v>0.53590000000000004</v>
      </c>
    </row>
    <row r="17" spans="1:21" x14ac:dyDescent="0.5">
      <c r="A17" s="4" t="s">
        <v>179</v>
      </c>
      <c r="B17" s="15">
        <v>216</v>
      </c>
      <c r="C17" s="3">
        <v>0</v>
      </c>
      <c r="D17" s="5">
        <v>0.46</v>
      </c>
      <c r="E17" s="5">
        <v>0</v>
      </c>
      <c r="F17" s="5">
        <v>2.78</v>
      </c>
      <c r="G17" s="5">
        <v>0</v>
      </c>
      <c r="H17" s="5">
        <v>0</v>
      </c>
      <c r="I17" s="5">
        <v>0</v>
      </c>
      <c r="J17" s="6">
        <v>0.59740000000000004</v>
      </c>
      <c r="K17" s="6">
        <v>0.59389999999999998</v>
      </c>
      <c r="L17" s="7">
        <v>9916.64</v>
      </c>
      <c r="M17" s="7">
        <v>61.03</v>
      </c>
      <c r="N17" s="5">
        <v>66.599999999999994</v>
      </c>
      <c r="O17" s="5">
        <v>6.65</v>
      </c>
      <c r="P17" s="5">
        <v>1.08</v>
      </c>
      <c r="Q17" s="5">
        <v>7</v>
      </c>
      <c r="R17" s="5">
        <v>2.5299999999999998</v>
      </c>
      <c r="S17" s="7">
        <v>3.06</v>
      </c>
      <c r="T17" s="7">
        <v>3.06</v>
      </c>
      <c r="U17" s="6">
        <v>0.66949999999999998</v>
      </c>
    </row>
    <row r="18" spans="1:21" x14ac:dyDescent="0.5">
      <c r="A18" s="4" t="s">
        <v>187</v>
      </c>
      <c r="B18" s="15">
        <v>85</v>
      </c>
      <c r="C18" s="3">
        <v>0</v>
      </c>
      <c r="D18" s="5">
        <v>0</v>
      </c>
      <c r="E18" s="5">
        <v>0</v>
      </c>
      <c r="F18" s="5">
        <v>5.88</v>
      </c>
      <c r="G18" s="5">
        <v>0</v>
      </c>
      <c r="H18" s="5">
        <v>0</v>
      </c>
      <c r="I18" s="5">
        <v>0</v>
      </c>
      <c r="J18" s="6">
        <v>0.76249999999999996</v>
      </c>
      <c r="K18" s="6">
        <v>0.7611</v>
      </c>
      <c r="L18" s="7">
        <v>11611.64</v>
      </c>
      <c r="M18" s="7">
        <v>45.88</v>
      </c>
      <c r="N18" s="5">
        <v>118.06</v>
      </c>
      <c r="O18" s="5">
        <v>8.4</v>
      </c>
      <c r="P18" s="5">
        <v>1.17</v>
      </c>
      <c r="Q18" s="5">
        <v>5.08</v>
      </c>
      <c r="R18" s="5">
        <v>1.83</v>
      </c>
      <c r="S18" s="7">
        <v>4.72</v>
      </c>
      <c r="T18" s="7">
        <v>4.3099999999999996</v>
      </c>
      <c r="U18" s="6">
        <v>0.40439999999999998</v>
      </c>
    </row>
    <row r="19" spans="1:21" x14ac:dyDescent="0.5">
      <c r="A19" s="4" t="s">
        <v>188</v>
      </c>
      <c r="B19" s="15">
        <v>99</v>
      </c>
      <c r="C19" s="3">
        <v>0</v>
      </c>
      <c r="D19" s="5">
        <v>1.01</v>
      </c>
      <c r="E19" s="5">
        <v>0</v>
      </c>
      <c r="F19" s="5">
        <v>3.03</v>
      </c>
      <c r="G19" s="5">
        <v>0</v>
      </c>
      <c r="H19" s="5">
        <v>0</v>
      </c>
      <c r="I19" s="5">
        <v>0</v>
      </c>
      <c r="J19" s="6">
        <v>0.5464</v>
      </c>
      <c r="K19" s="6">
        <v>0.54469999999999996</v>
      </c>
      <c r="L19" s="7">
        <v>7840.93</v>
      </c>
      <c r="M19" s="7">
        <v>58.59</v>
      </c>
      <c r="N19" s="5">
        <v>99.68</v>
      </c>
      <c r="O19" s="5">
        <v>9.6999999999999993</v>
      </c>
      <c r="P19" s="5">
        <v>1.1000000000000001</v>
      </c>
      <c r="Q19" s="5">
        <v>2.5299999999999998</v>
      </c>
      <c r="R19" s="5">
        <v>1.2</v>
      </c>
      <c r="S19" s="7">
        <v>3.61</v>
      </c>
      <c r="T19" s="7">
        <v>3.18</v>
      </c>
      <c r="U19" s="6">
        <v>0</v>
      </c>
    </row>
    <row r="20" spans="1:21" ht="9.75" customHeight="1" x14ac:dyDescent="0.5">
      <c r="A20" s="8"/>
      <c r="B20" s="8"/>
      <c r="C20" s="8"/>
      <c r="D20" s="9"/>
      <c r="E20" s="9"/>
      <c r="F20" s="9"/>
      <c r="G20" s="9"/>
      <c r="H20" s="9"/>
      <c r="I20" s="9"/>
      <c r="J20" s="10"/>
      <c r="K20" s="10"/>
      <c r="L20" s="11"/>
      <c r="M20" s="9"/>
      <c r="N20" s="9"/>
      <c r="O20" s="9"/>
      <c r="P20" s="11"/>
      <c r="Q20" s="9"/>
    </row>
    <row r="21" spans="1:21" x14ac:dyDescent="0.5">
      <c r="A21" s="13" t="s">
        <v>34</v>
      </c>
      <c r="B21" s="13"/>
      <c r="C21" s="13"/>
      <c r="D21" s="12"/>
      <c r="E21" s="14"/>
      <c r="F21" s="14"/>
      <c r="G21" s="14"/>
      <c r="H21" s="14"/>
      <c r="I21" s="14"/>
      <c r="J21" s="14"/>
      <c r="K21" s="1" t="s">
        <v>37</v>
      </c>
    </row>
    <row r="22" spans="1:21" x14ac:dyDescent="0.5">
      <c r="A22" s="1" t="s">
        <v>36</v>
      </c>
      <c r="D22" s="12"/>
      <c r="E22" s="14"/>
      <c r="F22" s="14"/>
      <c r="G22" s="14"/>
      <c r="H22" s="14"/>
      <c r="I22" s="14"/>
      <c r="J22" s="14"/>
      <c r="K22" s="1" t="s">
        <v>39</v>
      </c>
    </row>
    <row r="23" spans="1:21" x14ac:dyDescent="0.5">
      <c r="A23" s="1" t="s">
        <v>38</v>
      </c>
      <c r="D23" s="12"/>
      <c r="E23" s="14"/>
      <c r="F23" s="14"/>
      <c r="G23" s="14"/>
      <c r="H23" s="14"/>
      <c r="I23" s="14"/>
      <c r="J23" s="14"/>
      <c r="K23" s="1" t="s">
        <v>106</v>
      </c>
    </row>
    <row r="24" spans="1:21" x14ac:dyDescent="0.5">
      <c r="A24" s="1" t="s">
        <v>40</v>
      </c>
      <c r="D24" s="12"/>
      <c r="E24" s="14"/>
      <c r="F24" s="14"/>
      <c r="G24" s="14"/>
      <c r="H24" s="14"/>
      <c r="I24" s="14"/>
      <c r="J24" s="14"/>
      <c r="K24" s="1" t="s">
        <v>41</v>
      </c>
    </row>
    <row r="25" spans="1:21" x14ac:dyDescent="0.5">
      <c r="A25" s="1" t="s">
        <v>42</v>
      </c>
      <c r="D25" s="12"/>
      <c r="E25" s="14"/>
      <c r="F25" s="14"/>
      <c r="G25" s="14"/>
      <c r="H25" s="14"/>
      <c r="I25" s="14"/>
      <c r="J25" s="14"/>
      <c r="K25" s="1" t="s">
        <v>43</v>
      </c>
    </row>
    <row r="26" spans="1:21" x14ac:dyDescent="0.5">
      <c r="A26" s="1" t="s">
        <v>44</v>
      </c>
      <c r="D26" s="12"/>
      <c r="E26" s="14"/>
      <c r="F26" s="14"/>
      <c r="G26" s="14"/>
      <c r="H26" s="14"/>
      <c r="I26" s="14"/>
      <c r="J26" s="14"/>
      <c r="K26" s="1" t="s">
        <v>45</v>
      </c>
    </row>
    <row r="27" spans="1:21" x14ac:dyDescent="0.5">
      <c r="A27" s="1" t="s">
        <v>35</v>
      </c>
      <c r="K27" s="1" t="s">
        <v>46</v>
      </c>
    </row>
    <row r="28" spans="1:21" x14ac:dyDescent="0.5">
      <c r="A28" s="1" t="str">
        <f>+ตค!A28</f>
        <v xml:space="preserve">โปรแกรม DRGimdex V.5  DRG 5.1  ประมลผล </v>
      </c>
      <c r="K28" s="1" t="s">
        <v>98</v>
      </c>
    </row>
    <row r="29" spans="1:21" x14ac:dyDescent="0.5">
      <c r="D29" s="12"/>
      <c r="E29" s="14"/>
      <c r="F29" s="14"/>
      <c r="G29" s="14"/>
      <c r="H29" s="14"/>
      <c r="I29" s="14"/>
      <c r="J29" s="14"/>
    </row>
    <row r="30" spans="1:21" x14ac:dyDescent="0.5">
      <c r="D30" s="12"/>
      <c r="E30" s="14"/>
      <c r="F30" s="14"/>
      <c r="G30" s="14"/>
      <c r="H30" s="14"/>
      <c r="I30" s="14"/>
      <c r="J30" s="14"/>
    </row>
  </sheetData>
  <mergeCells count="8">
    <mergeCell ref="Q2:T2"/>
    <mergeCell ref="A2:A3"/>
    <mergeCell ref="B2:B3"/>
    <mergeCell ref="C2:C3"/>
    <mergeCell ref="D2:F2"/>
    <mergeCell ref="G2:I2"/>
    <mergeCell ref="J2:M2"/>
    <mergeCell ref="N2:P2"/>
  </mergeCells>
  <printOptions horizontalCentered="1"/>
  <pageMargins left="0.15748031496062992" right="0.15748031496062992" top="0.27559055118110237" bottom="0" header="0.27559055118110237" footer="0.39370078740157483"/>
  <pageSetup paperSize="9" scale="71" orientation="landscape" r:id="rId1"/>
  <headerFooter alignWithMargins="0">
    <oddHeader>&amp;R&amp;"Arial,ตัวหนา"&amp;16เอกสารหมายเลข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workbookViewId="0">
      <pane xSplit="1" ySplit="3" topLeftCell="B4" activePane="bottomRight" state="frozen"/>
      <selection activeCell="E32" sqref="E32"/>
      <selection pane="topRight" activeCell="E32" sqref="E32"/>
      <selection pane="bottomLeft" activeCell="E32" sqref="E32"/>
      <selection pane="bottomRight" activeCell="P8" sqref="P8"/>
    </sheetView>
  </sheetViews>
  <sheetFormatPr defaultRowHeight="23.25" x14ac:dyDescent="0.5"/>
  <cols>
    <col min="1" max="1" width="34" style="1" customWidth="1"/>
    <col min="2" max="2" width="6.85546875" style="1" customWidth="1"/>
    <col min="3" max="3" width="8.7109375" style="1" customWidth="1"/>
    <col min="4" max="4" width="7.42578125" style="1" bestFit="1" customWidth="1"/>
    <col min="5" max="5" width="5.42578125" style="1" bestFit="1" customWidth="1"/>
    <col min="6" max="6" width="5.85546875" style="1" customWidth="1"/>
    <col min="7" max="7" width="8" style="1" customWidth="1"/>
    <col min="8" max="9" width="4.42578125" style="1" bestFit="1" customWidth="1"/>
    <col min="10" max="10" width="6.42578125" style="1" bestFit="1" customWidth="1"/>
    <col min="11" max="11" width="9.42578125" style="1" bestFit="1" customWidth="1"/>
    <col min="12" max="12" width="8.85546875" style="1" bestFit="1" customWidth="1"/>
    <col min="13" max="14" width="6.42578125" style="1" bestFit="1" customWidth="1"/>
    <col min="15" max="15" width="5.42578125" style="1" bestFit="1" customWidth="1"/>
    <col min="16" max="16" width="4.42578125" style="1" bestFit="1" customWidth="1"/>
    <col min="17" max="17" width="4.85546875" style="1" bestFit="1" customWidth="1"/>
    <col min="18" max="19" width="4.42578125" style="1" bestFit="1" customWidth="1"/>
    <col min="20" max="20" width="7.140625" style="1" bestFit="1" customWidth="1"/>
    <col min="21" max="16384" width="9.140625" style="1"/>
  </cols>
  <sheetData>
    <row r="1" spans="1:22" x14ac:dyDescent="0.5">
      <c r="A1" s="1" t="s">
        <v>171</v>
      </c>
    </row>
    <row r="2" spans="1:22" ht="43.5" customHeight="1" x14ac:dyDescent="0.5">
      <c r="A2" s="147" t="s">
        <v>180</v>
      </c>
      <c r="B2" s="149" t="s">
        <v>1</v>
      </c>
      <c r="C2" s="149" t="s">
        <v>2</v>
      </c>
      <c r="D2" s="143" t="s">
        <v>3</v>
      </c>
      <c r="E2" s="144"/>
      <c r="F2" s="145"/>
      <c r="G2" s="151" t="s">
        <v>4</v>
      </c>
      <c r="H2" s="152"/>
      <c r="I2" s="153"/>
      <c r="J2" s="146" t="s">
        <v>5</v>
      </c>
      <c r="K2" s="146"/>
      <c r="L2" s="146"/>
      <c r="M2" s="146"/>
      <c r="N2" s="146" t="s">
        <v>6</v>
      </c>
      <c r="O2" s="146"/>
      <c r="P2" s="146"/>
      <c r="Q2" s="143" t="s">
        <v>107</v>
      </c>
      <c r="R2" s="144"/>
      <c r="S2" s="144"/>
      <c r="T2" s="145"/>
      <c r="U2" s="3" t="s">
        <v>7</v>
      </c>
    </row>
    <row r="3" spans="1:22" x14ac:dyDescent="0.5">
      <c r="A3" s="148"/>
      <c r="B3" s="150"/>
      <c r="C3" s="150"/>
      <c r="D3" s="53" t="s">
        <v>8</v>
      </c>
      <c r="E3" s="53" t="s">
        <v>9</v>
      </c>
      <c r="F3" s="53" t="s">
        <v>10</v>
      </c>
      <c r="G3" s="53" t="s">
        <v>11</v>
      </c>
      <c r="H3" s="53" t="s">
        <v>12</v>
      </c>
      <c r="I3" s="53" t="s">
        <v>13</v>
      </c>
      <c r="J3" s="53" t="s">
        <v>14</v>
      </c>
      <c r="K3" s="53" t="s">
        <v>15</v>
      </c>
      <c r="L3" s="53" t="s">
        <v>16</v>
      </c>
      <c r="M3" s="53" t="s">
        <v>105</v>
      </c>
      <c r="N3" s="53" t="s">
        <v>17</v>
      </c>
      <c r="O3" s="53" t="s">
        <v>18</v>
      </c>
      <c r="P3" s="53" t="s">
        <v>19</v>
      </c>
      <c r="Q3" s="53" t="s">
        <v>108</v>
      </c>
      <c r="R3" s="53" t="s">
        <v>109</v>
      </c>
      <c r="S3" s="53" t="s">
        <v>110</v>
      </c>
      <c r="T3" s="53" t="s">
        <v>111</v>
      </c>
      <c r="U3" s="53" t="s">
        <v>97</v>
      </c>
    </row>
    <row r="4" spans="1:22" x14ac:dyDescent="0.5">
      <c r="A4" s="4" t="s">
        <v>181</v>
      </c>
      <c r="B4" s="15">
        <v>2684</v>
      </c>
      <c r="C4" s="3">
        <v>0</v>
      </c>
      <c r="D4" s="5">
        <v>4.88</v>
      </c>
      <c r="E4" s="5">
        <v>0</v>
      </c>
      <c r="F4" s="5">
        <v>2.7</v>
      </c>
      <c r="G4" s="5">
        <v>0</v>
      </c>
      <c r="H4" s="5">
        <v>2.4</v>
      </c>
      <c r="I4" s="5">
        <v>9.5</v>
      </c>
      <c r="J4" s="6">
        <v>1.3704000000000001</v>
      </c>
      <c r="K4" s="6">
        <v>1.3688</v>
      </c>
      <c r="L4" s="7">
        <v>11705.55</v>
      </c>
      <c r="M4" s="7">
        <v>37.93</v>
      </c>
      <c r="N4" s="5">
        <v>79.66</v>
      </c>
      <c r="O4" s="5">
        <v>4.6500000000000004</v>
      </c>
      <c r="P4" s="5">
        <v>1.1100000000000001</v>
      </c>
      <c r="Q4" s="5">
        <v>5.52</v>
      </c>
      <c r="R4" s="5">
        <v>5.09</v>
      </c>
      <c r="S4" s="7">
        <v>5.17</v>
      </c>
      <c r="T4" s="7">
        <v>4.92</v>
      </c>
      <c r="U4" s="6">
        <v>2.8622000000000001</v>
      </c>
      <c r="V4" s="1">
        <v>522</v>
      </c>
    </row>
    <row r="5" spans="1:22" x14ac:dyDescent="0.5">
      <c r="A5" s="4" t="s">
        <v>182</v>
      </c>
      <c r="B5" s="15">
        <v>831</v>
      </c>
      <c r="C5" s="3">
        <v>1</v>
      </c>
      <c r="D5" s="5">
        <v>3.61</v>
      </c>
      <c r="E5" s="5">
        <v>0</v>
      </c>
      <c r="F5" s="5">
        <v>3.13</v>
      </c>
      <c r="G5" s="5">
        <v>0</v>
      </c>
      <c r="H5" s="5">
        <v>0</v>
      </c>
      <c r="I5" s="5">
        <v>0</v>
      </c>
      <c r="J5" s="6">
        <v>1.2263999999999999</v>
      </c>
      <c r="K5" s="6">
        <v>1.2258</v>
      </c>
      <c r="L5" s="7">
        <v>12113.72</v>
      </c>
      <c r="M5" s="7">
        <v>36.270000000000003</v>
      </c>
      <c r="N5" s="5">
        <v>72.099999999999994</v>
      </c>
      <c r="O5" s="5">
        <v>3.99</v>
      </c>
      <c r="P5" s="5">
        <v>1.25</v>
      </c>
      <c r="Q5" s="5">
        <v>9.1300000000000008</v>
      </c>
      <c r="R5" s="5">
        <v>4.42</v>
      </c>
      <c r="S5" s="7">
        <v>5.38</v>
      </c>
      <c r="T5" s="7">
        <v>5.34</v>
      </c>
      <c r="U5" s="6">
        <v>1.5747</v>
      </c>
      <c r="V5" s="1">
        <v>180</v>
      </c>
    </row>
    <row r="6" spans="1:22" x14ac:dyDescent="0.5">
      <c r="A6" s="4" t="s">
        <v>47</v>
      </c>
      <c r="B6" s="15">
        <v>219</v>
      </c>
      <c r="C6" s="3">
        <v>0</v>
      </c>
      <c r="D6" s="5">
        <v>1.83</v>
      </c>
      <c r="E6" s="5">
        <v>0</v>
      </c>
      <c r="F6" s="5">
        <v>3.2</v>
      </c>
      <c r="G6" s="5">
        <v>0</v>
      </c>
      <c r="H6" s="5">
        <v>0</v>
      </c>
      <c r="I6" s="5">
        <v>0</v>
      </c>
      <c r="J6" s="6">
        <v>0.66810000000000003</v>
      </c>
      <c r="K6" s="6">
        <v>0.66500000000000004</v>
      </c>
      <c r="L6" s="7">
        <v>8031.28</v>
      </c>
      <c r="M6" s="7">
        <v>56.62</v>
      </c>
      <c r="N6" s="5">
        <v>78</v>
      </c>
      <c r="O6" s="5">
        <v>6.93</v>
      </c>
      <c r="P6" s="5">
        <v>1.01</v>
      </c>
      <c r="Q6" s="5">
        <v>5.0999999999999996</v>
      </c>
      <c r="R6" s="5">
        <v>4.18</v>
      </c>
      <c r="S6" s="7">
        <v>3.28</v>
      </c>
      <c r="T6" s="7">
        <v>3.31</v>
      </c>
      <c r="U6" s="6">
        <v>1.0468</v>
      </c>
      <c r="V6" s="1">
        <v>30</v>
      </c>
    </row>
    <row r="7" spans="1:22" s="135" customFormat="1" ht="20.25" customHeight="1" x14ac:dyDescent="0.5">
      <c r="A7" s="129" t="s">
        <v>194</v>
      </c>
      <c r="B7" s="130">
        <v>196</v>
      </c>
      <c r="C7" s="131">
        <v>0</v>
      </c>
      <c r="D7" s="132">
        <v>1.53</v>
      </c>
      <c r="E7" s="132">
        <v>0</v>
      </c>
      <c r="F7" s="132">
        <v>4.59</v>
      </c>
      <c r="G7" s="132">
        <v>0</v>
      </c>
      <c r="H7" s="132">
        <v>0</v>
      </c>
      <c r="I7" s="132">
        <v>0</v>
      </c>
      <c r="J7" s="133">
        <v>0.76790000000000003</v>
      </c>
      <c r="K7" s="133">
        <v>0.76100000000000001</v>
      </c>
      <c r="L7" s="134">
        <v>7162.05</v>
      </c>
      <c r="M7" s="134">
        <v>48.98</v>
      </c>
      <c r="N7" s="132">
        <v>65.83</v>
      </c>
      <c r="O7" s="132">
        <v>5.39</v>
      </c>
      <c r="P7" s="132">
        <v>1.07</v>
      </c>
      <c r="Q7" s="132">
        <v>3.14</v>
      </c>
      <c r="R7" s="132">
        <v>3.15</v>
      </c>
      <c r="S7" s="134">
        <v>3.92</v>
      </c>
      <c r="T7" s="134">
        <v>3.64</v>
      </c>
      <c r="U7" s="133">
        <v>1.5406</v>
      </c>
      <c r="V7" s="135">
        <v>30</v>
      </c>
    </row>
    <row r="8" spans="1:22" x14ac:dyDescent="0.5">
      <c r="A8" s="4" t="s">
        <v>184</v>
      </c>
      <c r="B8" s="15">
        <v>151</v>
      </c>
      <c r="C8" s="3">
        <v>0</v>
      </c>
      <c r="D8" s="5">
        <v>0</v>
      </c>
      <c r="E8" s="5">
        <v>0</v>
      </c>
      <c r="F8" s="5">
        <v>5.3</v>
      </c>
      <c r="G8" s="5">
        <v>0</v>
      </c>
      <c r="H8" s="5">
        <v>0</v>
      </c>
      <c r="I8" s="5">
        <v>0</v>
      </c>
      <c r="J8" s="6">
        <v>0.62919999999999998</v>
      </c>
      <c r="K8" s="6">
        <v>0.63070000000000004</v>
      </c>
      <c r="L8" s="7">
        <v>12436.24</v>
      </c>
      <c r="M8" s="7">
        <v>51.66</v>
      </c>
      <c r="N8" s="5">
        <v>102.59</v>
      </c>
      <c r="O8" s="5">
        <v>3.94</v>
      </c>
      <c r="P8" s="5">
        <v>2.31</v>
      </c>
      <c r="Q8" s="5">
        <v>7</v>
      </c>
      <c r="R8" s="5">
        <v>4.88</v>
      </c>
      <c r="S8" s="7">
        <v>8.34</v>
      </c>
      <c r="T8" s="7">
        <v>7.5</v>
      </c>
      <c r="U8" s="6">
        <v>0.97140000000000004</v>
      </c>
      <c r="V8" s="1">
        <v>30</v>
      </c>
    </row>
    <row r="9" spans="1:22" x14ac:dyDescent="0.5">
      <c r="A9" s="4" t="s">
        <v>185</v>
      </c>
      <c r="B9" s="15">
        <v>117</v>
      </c>
      <c r="C9" s="3">
        <v>1</v>
      </c>
      <c r="D9" s="5">
        <v>1.71</v>
      </c>
      <c r="E9" s="5">
        <v>0</v>
      </c>
      <c r="F9" s="5">
        <v>5.13</v>
      </c>
      <c r="G9" s="5">
        <v>0</v>
      </c>
      <c r="H9" s="5">
        <v>0</v>
      </c>
      <c r="I9" s="5">
        <v>0</v>
      </c>
      <c r="J9" s="6">
        <v>0.6069</v>
      </c>
      <c r="K9" s="6">
        <v>0.60799999999999998</v>
      </c>
      <c r="L9" s="7">
        <v>7848.92</v>
      </c>
      <c r="M9" s="7">
        <v>53.45</v>
      </c>
      <c r="N9" s="5">
        <v>46.79</v>
      </c>
      <c r="O9" s="5">
        <v>4.07</v>
      </c>
      <c r="P9" s="5">
        <v>1.1100000000000001</v>
      </c>
      <c r="Q9" s="5">
        <v>1.5</v>
      </c>
      <c r="R9" s="5">
        <v>1.86</v>
      </c>
      <c r="S9" s="7">
        <v>3.94</v>
      </c>
      <c r="T9" s="7">
        <v>3.43</v>
      </c>
      <c r="U9" s="6">
        <v>0.82650000000000001</v>
      </c>
      <c r="V9" s="1">
        <v>30</v>
      </c>
    </row>
    <row r="10" spans="1:22" x14ac:dyDescent="0.5">
      <c r="A10" s="4" t="s">
        <v>186</v>
      </c>
      <c r="B10" s="15">
        <v>337</v>
      </c>
      <c r="C10" s="3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6">
        <v>0.5363</v>
      </c>
      <c r="K10" s="6">
        <v>0.53610000000000002</v>
      </c>
      <c r="L10" s="7">
        <v>9854.2199999999993</v>
      </c>
      <c r="M10" s="7">
        <v>62.31</v>
      </c>
      <c r="N10" s="5">
        <v>97.42</v>
      </c>
      <c r="O10" s="5">
        <v>7.63</v>
      </c>
      <c r="P10" s="5">
        <v>1.23</v>
      </c>
      <c r="Q10" s="5">
        <v>4.28</v>
      </c>
      <c r="R10" s="5">
        <v>2.5499999999999998</v>
      </c>
      <c r="S10" s="7">
        <v>3.98</v>
      </c>
      <c r="T10" s="7">
        <v>3.7</v>
      </c>
      <c r="U10" s="6">
        <v>0.58169999999999999</v>
      </c>
      <c r="V10" s="1">
        <v>60</v>
      </c>
    </row>
    <row r="11" spans="1:22" x14ac:dyDescent="0.5">
      <c r="A11" s="4" t="s">
        <v>176</v>
      </c>
      <c r="B11" s="15">
        <v>148</v>
      </c>
      <c r="C11" s="3">
        <v>3</v>
      </c>
      <c r="D11" s="5">
        <v>1.35</v>
      </c>
      <c r="E11" s="5">
        <v>0</v>
      </c>
      <c r="F11" s="5">
        <v>6.08</v>
      </c>
      <c r="G11" s="5">
        <v>0</v>
      </c>
      <c r="H11" s="5">
        <v>0</v>
      </c>
      <c r="I11" s="5">
        <v>0</v>
      </c>
      <c r="J11" s="6">
        <v>0.79039999999999999</v>
      </c>
      <c r="K11" s="6">
        <v>0.78449999999999998</v>
      </c>
      <c r="L11" s="7">
        <v>6064.1</v>
      </c>
      <c r="M11" s="7">
        <v>4</v>
      </c>
      <c r="N11" s="5">
        <v>47.13</v>
      </c>
      <c r="O11" s="5">
        <v>4.0599999999999996</v>
      </c>
      <c r="P11" s="5">
        <v>0.97</v>
      </c>
      <c r="Q11" s="5">
        <v>3.08</v>
      </c>
      <c r="R11" s="5">
        <v>1.78</v>
      </c>
      <c r="S11" s="7">
        <v>3.75</v>
      </c>
      <c r="T11" s="7">
        <v>3.46</v>
      </c>
      <c r="U11" s="6">
        <v>0.61770000000000003</v>
      </c>
      <c r="V11" s="1">
        <v>30</v>
      </c>
    </row>
    <row r="12" spans="1:22" x14ac:dyDescent="0.5">
      <c r="A12" s="4" t="s">
        <v>26</v>
      </c>
      <c r="B12" s="15">
        <v>151</v>
      </c>
      <c r="C12" s="3">
        <v>0</v>
      </c>
      <c r="D12" s="5">
        <v>2.65</v>
      </c>
      <c r="E12" s="5">
        <v>0</v>
      </c>
      <c r="F12" s="5">
        <v>6.62</v>
      </c>
      <c r="G12" s="5">
        <v>0</v>
      </c>
      <c r="H12" s="5">
        <v>0</v>
      </c>
      <c r="I12" s="5">
        <v>0</v>
      </c>
      <c r="J12" s="6">
        <v>0.72019999999999995</v>
      </c>
      <c r="K12" s="6">
        <v>0.71660000000000001</v>
      </c>
      <c r="L12" s="7">
        <v>8021.68</v>
      </c>
      <c r="M12" s="7">
        <v>49.01</v>
      </c>
      <c r="N12" s="5">
        <v>61.67</v>
      </c>
      <c r="O12" s="5">
        <v>4.9000000000000004</v>
      </c>
      <c r="P12" s="5">
        <v>1.1399999999999999</v>
      </c>
      <c r="Q12" s="5">
        <v>7.11</v>
      </c>
      <c r="R12" s="5">
        <v>1.75</v>
      </c>
      <c r="S12" s="7">
        <v>3.42</v>
      </c>
      <c r="T12" s="7">
        <v>3.73</v>
      </c>
      <c r="U12" s="6">
        <v>0.94930000000000003</v>
      </c>
      <c r="V12" s="1">
        <v>30</v>
      </c>
    </row>
    <row r="13" spans="1:22" x14ac:dyDescent="0.5">
      <c r="A13" s="4" t="s">
        <v>177</v>
      </c>
      <c r="B13" s="15">
        <v>194</v>
      </c>
      <c r="C13" s="3">
        <v>0</v>
      </c>
      <c r="D13" s="5">
        <v>0</v>
      </c>
      <c r="E13" s="5">
        <v>0</v>
      </c>
      <c r="F13" s="5">
        <v>4.12</v>
      </c>
      <c r="G13" s="5">
        <v>0</v>
      </c>
      <c r="H13" s="5">
        <v>0</v>
      </c>
      <c r="I13" s="5">
        <v>0</v>
      </c>
      <c r="J13" s="6">
        <v>0.63829999999999998</v>
      </c>
      <c r="K13" s="6">
        <v>0.63980000000000004</v>
      </c>
      <c r="L13" s="7">
        <v>9112.4599999999991</v>
      </c>
      <c r="M13" s="7">
        <v>50.89</v>
      </c>
      <c r="N13" s="5">
        <v>46.23</v>
      </c>
      <c r="O13" s="5">
        <v>4.04</v>
      </c>
      <c r="P13" s="5">
        <v>1.29</v>
      </c>
      <c r="Q13" s="5">
        <v>6.3</v>
      </c>
      <c r="R13" s="5">
        <v>3.11</v>
      </c>
      <c r="S13" s="7">
        <v>2.94</v>
      </c>
      <c r="T13" s="7">
        <v>3.39</v>
      </c>
      <c r="U13" s="6">
        <v>0.8619</v>
      </c>
      <c r="V13" s="1">
        <v>30</v>
      </c>
    </row>
    <row r="14" spans="1:22" x14ac:dyDescent="0.5">
      <c r="A14" s="4" t="s">
        <v>28</v>
      </c>
      <c r="B14" s="15">
        <v>149</v>
      </c>
      <c r="C14" s="3">
        <v>10</v>
      </c>
      <c r="D14" s="5">
        <v>0</v>
      </c>
      <c r="E14" s="5">
        <v>0</v>
      </c>
      <c r="F14" s="5">
        <v>3.36</v>
      </c>
      <c r="G14" s="5">
        <v>0</v>
      </c>
      <c r="H14" s="5">
        <v>0</v>
      </c>
      <c r="I14" s="5">
        <v>0</v>
      </c>
      <c r="J14" s="6">
        <v>0.56110000000000004</v>
      </c>
      <c r="K14" s="6">
        <v>0.55859999999999999</v>
      </c>
      <c r="L14" s="7">
        <v>8988.0499999999993</v>
      </c>
      <c r="M14" s="7">
        <v>61.87</v>
      </c>
      <c r="N14" s="5">
        <v>52.56</v>
      </c>
      <c r="O14" s="5">
        <v>4.97</v>
      </c>
      <c r="P14" s="5">
        <v>1.1399999999999999</v>
      </c>
      <c r="Q14" s="5">
        <v>1</v>
      </c>
      <c r="R14" s="5">
        <v>2.78</v>
      </c>
      <c r="S14" s="7">
        <v>3.51</v>
      </c>
      <c r="T14" s="7">
        <v>3.17</v>
      </c>
      <c r="U14" s="6">
        <v>1.4283999999999999</v>
      </c>
      <c r="V14" s="1">
        <v>30</v>
      </c>
    </row>
    <row r="15" spans="1:22" x14ac:dyDescent="0.5">
      <c r="A15" s="4" t="s">
        <v>178</v>
      </c>
      <c r="B15" s="15">
        <v>240</v>
      </c>
      <c r="C15" s="3">
        <v>0</v>
      </c>
      <c r="D15" s="5">
        <v>1.25</v>
      </c>
      <c r="E15" s="5">
        <v>0</v>
      </c>
      <c r="F15" s="5">
        <v>2.5</v>
      </c>
      <c r="G15" s="5">
        <v>0</v>
      </c>
      <c r="H15" s="5">
        <v>0</v>
      </c>
      <c r="I15" s="5">
        <v>0</v>
      </c>
      <c r="J15" s="6">
        <v>0.56759999999999999</v>
      </c>
      <c r="K15" s="6">
        <v>0.56640000000000001</v>
      </c>
      <c r="L15" s="7">
        <v>9597.69</v>
      </c>
      <c r="M15" s="7">
        <v>58.75</v>
      </c>
      <c r="N15" s="5">
        <v>55.38</v>
      </c>
      <c r="O15" s="5">
        <v>5.64</v>
      </c>
      <c r="P15" s="5">
        <v>0.96</v>
      </c>
      <c r="Q15" s="5">
        <v>1.83</v>
      </c>
      <c r="R15" s="5">
        <v>2.1800000000000002</v>
      </c>
      <c r="S15" s="7">
        <v>3.17</v>
      </c>
      <c r="T15" s="7">
        <v>2.91</v>
      </c>
      <c r="U15" s="6">
        <v>0.77959999999999996</v>
      </c>
      <c r="V15" s="1">
        <v>30</v>
      </c>
    </row>
    <row r="16" spans="1:22" x14ac:dyDescent="0.5">
      <c r="A16" s="4" t="s">
        <v>30</v>
      </c>
      <c r="B16" s="15">
        <v>44</v>
      </c>
      <c r="C16" s="3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6">
        <v>0.42030000000000001</v>
      </c>
      <c r="K16" s="6">
        <v>0.42080000000000001</v>
      </c>
      <c r="L16" s="7">
        <v>8400.7900000000009</v>
      </c>
      <c r="M16" s="7">
        <v>84.09</v>
      </c>
      <c r="N16" s="5">
        <v>47.67</v>
      </c>
      <c r="O16" s="5">
        <v>4.4000000000000004</v>
      </c>
      <c r="P16" s="5">
        <v>1.32</v>
      </c>
      <c r="Q16" s="5">
        <v>2.2000000000000002</v>
      </c>
      <c r="R16" s="5">
        <v>3.33</v>
      </c>
      <c r="S16" s="7">
        <v>3.47</v>
      </c>
      <c r="T16" s="7">
        <v>3.25</v>
      </c>
      <c r="U16" s="6">
        <v>0.85850000000000004</v>
      </c>
      <c r="V16" s="1">
        <v>10</v>
      </c>
    </row>
    <row r="17" spans="1:22" x14ac:dyDescent="0.5">
      <c r="A17" s="4" t="s">
        <v>179</v>
      </c>
      <c r="B17" s="15">
        <v>204</v>
      </c>
      <c r="C17" s="3">
        <v>6</v>
      </c>
      <c r="D17" s="5">
        <v>0.98</v>
      </c>
      <c r="E17" s="5">
        <v>0</v>
      </c>
      <c r="F17" s="5">
        <v>5.39</v>
      </c>
      <c r="G17" s="5">
        <v>0</v>
      </c>
      <c r="H17" s="5">
        <v>0</v>
      </c>
      <c r="I17" s="5">
        <v>0</v>
      </c>
      <c r="J17" s="6">
        <v>0.53249999999999997</v>
      </c>
      <c r="K17" s="6">
        <v>0.53879999999999995</v>
      </c>
      <c r="L17" s="7">
        <v>12387.71</v>
      </c>
      <c r="M17" s="7">
        <v>64.650000000000006</v>
      </c>
      <c r="N17" s="5">
        <v>79.89</v>
      </c>
      <c r="O17" s="5">
        <v>6.23</v>
      </c>
      <c r="P17" s="5">
        <v>1.38</v>
      </c>
      <c r="Q17" s="5">
        <v>3.45</v>
      </c>
      <c r="R17" s="5">
        <v>2.19</v>
      </c>
      <c r="S17" s="7">
        <v>4.21</v>
      </c>
      <c r="T17" s="7">
        <v>3.76</v>
      </c>
      <c r="U17" s="6">
        <v>0.77939999999999998</v>
      </c>
      <c r="V17" s="1">
        <v>30</v>
      </c>
    </row>
    <row r="18" spans="1:22" x14ac:dyDescent="0.5">
      <c r="A18" s="4" t="s">
        <v>187</v>
      </c>
      <c r="B18" s="15">
        <v>89</v>
      </c>
      <c r="C18" s="3">
        <v>0</v>
      </c>
      <c r="D18" s="5">
        <v>0</v>
      </c>
      <c r="E18" s="5">
        <v>0</v>
      </c>
      <c r="F18" s="5">
        <v>3.37</v>
      </c>
      <c r="G18" s="5">
        <v>0</v>
      </c>
      <c r="H18" s="5">
        <v>0</v>
      </c>
      <c r="I18" s="5">
        <v>0</v>
      </c>
      <c r="J18" s="6">
        <v>0.59350000000000003</v>
      </c>
      <c r="K18" s="6">
        <v>0.58609999999999995</v>
      </c>
      <c r="L18" s="7">
        <v>6906.52</v>
      </c>
      <c r="M18" s="7">
        <v>61.8</v>
      </c>
      <c r="N18" s="5">
        <v>26.36</v>
      </c>
      <c r="O18" s="5">
        <v>3.8</v>
      </c>
      <c r="P18" s="5">
        <v>0.74</v>
      </c>
      <c r="Q18" s="5">
        <v>2</v>
      </c>
      <c r="R18" s="5">
        <v>1.25</v>
      </c>
      <c r="S18" s="7">
        <v>2.12</v>
      </c>
      <c r="T18" s="7">
        <v>2.1</v>
      </c>
      <c r="U18" s="6">
        <v>0.72350000000000003</v>
      </c>
      <c r="V18" s="1">
        <v>10</v>
      </c>
    </row>
    <row r="19" spans="1:22" x14ac:dyDescent="0.5">
      <c r="A19" s="4" t="s">
        <v>188</v>
      </c>
      <c r="B19" s="15">
        <v>108</v>
      </c>
      <c r="C19" s="3">
        <v>0</v>
      </c>
      <c r="D19" s="5">
        <v>0</v>
      </c>
      <c r="E19" s="5">
        <v>0</v>
      </c>
      <c r="F19" s="5">
        <v>5.56</v>
      </c>
      <c r="G19" s="5">
        <v>0</v>
      </c>
      <c r="H19" s="5">
        <v>0</v>
      </c>
      <c r="I19" s="5">
        <v>0</v>
      </c>
      <c r="J19" s="6">
        <v>0.5171</v>
      </c>
      <c r="K19" s="6">
        <v>0.51729999999999998</v>
      </c>
      <c r="L19" s="7">
        <v>9562.7099999999991</v>
      </c>
      <c r="M19" s="7">
        <v>65.739999999999995</v>
      </c>
      <c r="N19" s="5">
        <v>71.23</v>
      </c>
      <c r="O19" s="5">
        <v>5.63</v>
      </c>
      <c r="P19" s="5">
        <v>1.3</v>
      </c>
      <c r="Q19" s="5">
        <v>4.72</v>
      </c>
      <c r="R19" s="5">
        <v>2</v>
      </c>
      <c r="S19" s="7">
        <v>3.66</v>
      </c>
      <c r="T19" s="7">
        <v>3.75</v>
      </c>
      <c r="U19" s="6">
        <v>1.3335999999999999</v>
      </c>
      <c r="V19" s="1">
        <v>10</v>
      </c>
    </row>
    <row r="20" spans="1:22" ht="9.75" customHeight="1" x14ac:dyDescent="0.5">
      <c r="A20" s="8"/>
      <c r="B20" s="8"/>
      <c r="C20" s="8"/>
      <c r="D20" s="9"/>
      <c r="E20" s="9"/>
      <c r="F20" s="9"/>
      <c r="G20" s="9"/>
      <c r="H20" s="9"/>
      <c r="I20" s="9"/>
      <c r="J20" s="10"/>
      <c r="K20" s="10"/>
      <c r="L20" s="11"/>
      <c r="M20" s="9"/>
      <c r="N20" s="9"/>
      <c r="O20" s="9"/>
      <c r="P20" s="11"/>
      <c r="Q20" s="9"/>
    </row>
    <row r="21" spans="1:22" x14ac:dyDescent="0.5">
      <c r="A21" s="13" t="s">
        <v>34</v>
      </c>
      <c r="B21" s="13"/>
      <c r="C21" s="13"/>
      <c r="D21" s="12"/>
      <c r="E21" s="14"/>
      <c r="F21" s="14"/>
      <c r="G21" s="14"/>
      <c r="H21" s="14"/>
      <c r="I21" s="14"/>
      <c r="J21" s="14"/>
      <c r="K21" s="1" t="s">
        <v>37</v>
      </c>
    </row>
    <row r="22" spans="1:22" x14ac:dyDescent="0.5">
      <c r="A22" s="1" t="s">
        <v>36</v>
      </c>
      <c r="D22" s="12"/>
      <c r="E22" s="14"/>
      <c r="F22" s="14"/>
      <c r="G22" s="14"/>
      <c r="H22" s="14"/>
      <c r="I22" s="14"/>
      <c r="J22" s="14"/>
      <c r="K22" s="1" t="s">
        <v>39</v>
      </c>
    </row>
    <row r="23" spans="1:22" x14ac:dyDescent="0.5">
      <c r="A23" s="1" t="s">
        <v>38</v>
      </c>
      <c r="D23" s="12"/>
      <c r="E23" s="14"/>
      <c r="F23" s="14"/>
      <c r="G23" s="14"/>
      <c r="H23" s="14"/>
      <c r="I23" s="14"/>
      <c r="J23" s="14"/>
      <c r="K23" s="1" t="s">
        <v>106</v>
      </c>
    </row>
    <row r="24" spans="1:22" x14ac:dyDescent="0.5">
      <c r="A24" s="1" t="s">
        <v>40</v>
      </c>
      <c r="D24" s="12"/>
      <c r="E24" s="14"/>
      <c r="F24" s="14"/>
      <c r="G24" s="14"/>
      <c r="H24" s="14"/>
      <c r="I24" s="14"/>
      <c r="J24" s="14"/>
      <c r="K24" s="1" t="s">
        <v>41</v>
      </c>
    </row>
    <row r="25" spans="1:22" x14ac:dyDescent="0.5">
      <c r="A25" s="1" t="s">
        <v>42</v>
      </c>
      <c r="D25" s="12"/>
      <c r="E25" s="14"/>
      <c r="F25" s="14"/>
      <c r="G25" s="14"/>
      <c r="H25" s="14"/>
      <c r="I25" s="14"/>
      <c r="J25" s="14"/>
      <c r="K25" s="1" t="s">
        <v>43</v>
      </c>
    </row>
    <row r="26" spans="1:22" x14ac:dyDescent="0.5">
      <c r="A26" s="1" t="s">
        <v>44</v>
      </c>
      <c r="D26" s="12"/>
      <c r="E26" s="14"/>
      <c r="F26" s="14"/>
      <c r="G26" s="14"/>
      <c r="H26" s="14"/>
      <c r="I26" s="14"/>
      <c r="J26" s="14"/>
      <c r="K26" s="1" t="s">
        <v>45</v>
      </c>
    </row>
    <row r="27" spans="1:22" x14ac:dyDescent="0.5">
      <c r="A27" s="1" t="s">
        <v>35</v>
      </c>
      <c r="K27" s="1" t="s">
        <v>46</v>
      </c>
    </row>
    <row r="28" spans="1:22" x14ac:dyDescent="0.5">
      <c r="A28" s="1" t="str">
        <f>+ตค!A28</f>
        <v xml:space="preserve">โปรแกรม DRGimdex V.5  DRG 5.1  ประมลผล </v>
      </c>
      <c r="K28" s="1" t="s">
        <v>98</v>
      </c>
    </row>
    <row r="29" spans="1:22" x14ac:dyDescent="0.5">
      <c r="D29" s="12"/>
      <c r="E29" s="14"/>
      <c r="F29" s="14"/>
      <c r="G29" s="14"/>
      <c r="H29" s="14"/>
      <c r="I29" s="14"/>
      <c r="J29" s="14"/>
    </row>
    <row r="30" spans="1:22" x14ac:dyDescent="0.5">
      <c r="D30" s="12"/>
      <c r="E30" s="14"/>
      <c r="F30" s="14"/>
      <c r="G30" s="14"/>
      <c r="H30" s="14"/>
      <c r="I30" s="14"/>
      <c r="J30" s="14"/>
    </row>
  </sheetData>
  <mergeCells count="8">
    <mergeCell ref="Q2:T2"/>
    <mergeCell ref="A2:A3"/>
    <mergeCell ref="B2:B3"/>
    <mergeCell ref="C2:C3"/>
    <mergeCell ref="D2:F2"/>
    <mergeCell ref="G2:I2"/>
    <mergeCell ref="J2:M2"/>
    <mergeCell ref="N2:P2"/>
  </mergeCells>
  <printOptions horizontalCentered="1"/>
  <pageMargins left="0.15748031496062992" right="0.15748031496062992" top="0.27559055118110237" bottom="0" header="0.27559055118110237" footer="0.39370078740157483"/>
  <pageSetup paperSize="9" scale="86" orientation="landscape" r:id="rId1"/>
  <headerFooter alignWithMargins="0">
    <oddHeader>&amp;R&amp;"Arial,ตัวหนา"&amp;16เอกสารหมายเลข 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zoomScale="90" zoomScaleNormal="90" workbookViewId="0">
      <pane xSplit="1" ySplit="3" topLeftCell="B4" activePane="bottomRight" state="frozen"/>
      <selection activeCell="E32" sqref="E32"/>
      <selection pane="topRight" activeCell="E32" sqref="E32"/>
      <selection pane="bottomLeft" activeCell="E32" sqref="E32"/>
      <selection pane="bottomRight" activeCell="U19" sqref="U19"/>
    </sheetView>
  </sheetViews>
  <sheetFormatPr defaultRowHeight="23.25" x14ac:dyDescent="0.5"/>
  <cols>
    <col min="1" max="1" width="34" style="1" customWidth="1"/>
    <col min="2" max="2" width="6.85546875" style="1" customWidth="1"/>
    <col min="3" max="3" width="8.7109375" style="1" customWidth="1"/>
    <col min="4" max="4" width="7.42578125" style="1" bestFit="1" customWidth="1"/>
    <col min="5" max="5" width="5.42578125" style="1" bestFit="1" customWidth="1"/>
    <col min="6" max="6" width="5.85546875" style="1" customWidth="1"/>
    <col min="7" max="7" width="8" style="1" customWidth="1"/>
    <col min="8" max="8" width="10.7109375" style="1" customWidth="1"/>
    <col min="9" max="9" width="8.7109375" style="1" customWidth="1"/>
    <col min="10" max="10" width="10.42578125" style="1" bestFit="1" customWidth="1"/>
    <col min="11" max="12" width="9.42578125" style="1" bestFit="1" customWidth="1"/>
    <col min="13" max="13" width="7.42578125" style="1" bestFit="1" customWidth="1"/>
    <col min="14" max="14" width="6.42578125" style="1" bestFit="1" customWidth="1"/>
    <col min="15" max="15" width="5.42578125" style="1" bestFit="1" customWidth="1"/>
    <col min="16" max="16" width="12.7109375" style="1" bestFit="1" customWidth="1"/>
    <col min="17" max="17" width="13.85546875" style="1" customWidth="1"/>
    <col min="18" max="16384" width="9.140625" style="1"/>
  </cols>
  <sheetData>
    <row r="1" spans="1:21" x14ac:dyDescent="0.5">
      <c r="A1" s="1" t="s">
        <v>172</v>
      </c>
    </row>
    <row r="2" spans="1:21" ht="43.5" customHeight="1" x14ac:dyDescent="0.5">
      <c r="A2" s="147" t="s">
        <v>0</v>
      </c>
      <c r="B2" s="149" t="s">
        <v>1</v>
      </c>
      <c r="C2" s="149" t="s">
        <v>2</v>
      </c>
      <c r="D2" s="143" t="s">
        <v>3</v>
      </c>
      <c r="E2" s="144"/>
      <c r="F2" s="145"/>
      <c r="G2" s="151" t="s">
        <v>4</v>
      </c>
      <c r="H2" s="152"/>
      <c r="I2" s="153"/>
      <c r="J2" s="146" t="s">
        <v>5</v>
      </c>
      <c r="K2" s="146"/>
      <c r="L2" s="146"/>
      <c r="M2" s="146"/>
      <c r="N2" s="146" t="s">
        <v>6</v>
      </c>
      <c r="O2" s="146"/>
      <c r="P2" s="146"/>
      <c r="Q2" s="143" t="s">
        <v>107</v>
      </c>
      <c r="R2" s="144"/>
      <c r="S2" s="144"/>
      <c r="T2" s="145"/>
      <c r="U2" s="3" t="s">
        <v>7</v>
      </c>
    </row>
    <row r="3" spans="1:21" x14ac:dyDescent="0.5">
      <c r="A3" s="148"/>
      <c r="B3" s="150"/>
      <c r="C3" s="150"/>
      <c r="D3" s="53" t="s">
        <v>8</v>
      </c>
      <c r="E3" s="53" t="s">
        <v>9</v>
      </c>
      <c r="F3" s="53" t="s">
        <v>10</v>
      </c>
      <c r="G3" s="53" t="s">
        <v>11</v>
      </c>
      <c r="H3" s="53" t="s">
        <v>12</v>
      </c>
      <c r="I3" s="53" t="s">
        <v>13</v>
      </c>
      <c r="J3" s="53" t="s">
        <v>14</v>
      </c>
      <c r="K3" s="53" t="s">
        <v>15</v>
      </c>
      <c r="L3" s="53" t="s">
        <v>16</v>
      </c>
      <c r="M3" s="53" t="s">
        <v>105</v>
      </c>
      <c r="N3" s="53" t="s">
        <v>17</v>
      </c>
      <c r="O3" s="53" t="s">
        <v>18</v>
      </c>
      <c r="P3" s="53" t="s">
        <v>19</v>
      </c>
      <c r="Q3" s="53" t="s">
        <v>108</v>
      </c>
      <c r="R3" s="53" t="s">
        <v>109</v>
      </c>
      <c r="S3" s="53" t="s">
        <v>110</v>
      </c>
      <c r="T3" s="53" t="s">
        <v>111</v>
      </c>
      <c r="U3" s="53" t="s">
        <v>97</v>
      </c>
    </row>
    <row r="4" spans="1:21" x14ac:dyDescent="0.5">
      <c r="A4" s="4" t="s">
        <v>181</v>
      </c>
      <c r="B4" s="15">
        <v>2969</v>
      </c>
      <c r="C4" s="3">
        <v>0</v>
      </c>
      <c r="D4" s="5">
        <v>5.42</v>
      </c>
      <c r="E4" s="5"/>
      <c r="F4" s="5">
        <v>2.86</v>
      </c>
      <c r="G4" s="5">
        <v>0</v>
      </c>
      <c r="H4" s="5">
        <v>11.26</v>
      </c>
      <c r="I4" s="5">
        <v>0</v>
      </c>
      <c r="J4" s="6">
        <v>1.5172000000000001</v>
      </c>
      <c r="K4" s="6">
        <v>1.5145</v>
      </c>
      <c r="L4" s="7">
        <v>12400.06</v>
      </c>
      <c r="M4" s="7">
        <v>35.229999999999997</v>
      </c>
      <c r="N4" s="5">
        <v>92.81</v>
      </c>
      <c r="O4" s="5">
        <v>5.25</v>
      </c>
      <c r="P4" s="5">
        <v>1.1200000000000001</v>
      </c>
      <c r="Q4" s="5">
        <v>6.48</v>
      </c>
      <c r="R4" s="5">
        <v>4.74</v>
      </c>
      <c r="S4" s="7">
        <v>5.54</v>
      </c>
      <c r="T4" s="7">
        <v>5.29</v>
      </c>
      <c r="U4" s="6">
        <v>2.4590000000000001</v>
      </c>
    </row>
    <row r="5" spans="1:21" x14ac:dyDescent="0.5">
      <c r="A5" s="4" t="s">
        <v>182</v>
      </c>
      <c r="B5" s="15">
        <v>928</v>
      </c>
      <c r="C5" s="3">
        <v>0</v>
      </c>
      <c r="D5" s="5">
        <v>4.2</v>
      </c>
      <c r="E5" s="5">
        <v>0</v>
      </c>
      <c r="F5" s="5">
        <v>3.23</v>
      </c>
      <c r="G5" s="5">
        <v>0</v>
      </c>
      <c r="H5" s="5">
        <v>0</v>
      </c>
      <c r="I5" s="5">
        <v>0</v>
      </c>
      <c r="J5" s="6">
        <v>1.2091000000000001</v>
      </c>
      <c r="K5" s="6">
        <v>1.2096</v>
      </c>
      <c r="L5" s="7">
        <v>13614.18</v>
      </c>
      <c r="M5" s="7">
        <v>40.090000000000003</v>
      </c>
      <c r="N5" s="5">
        <v>93.96</v>
      </c>
      <c r="O5" s="5">
        <v>4.51</v>
      </c>
      <c r="P5" s="5">
        <v>1.52</v>
      </c>
      <c r="Q5" s="5">
        <v>15.07</v>
      </c>
      <c r="R5" s="5">
        <v>6.07</v>
      </c>
      <c r="S5" s="7">
        <v>5.84</v>
      </c>
      <c r="T5" s="7">
        <v>6.38</v>
      </c>
      <c r="U5" s="6">
        <v>1.2611000000000001</v>
      </c>
    </row>
    <row r="6" spans="1:21" x14ac:dyDescent="0.5">
      <c r="A6" s="4" t="s">
        <v>47</v>
      </c>
      <c r="B6" s="15">
        <v>279</v>
      </c>
      <c r="C6" s="3">
        <v>0</v>
      </c>
      <c r="D6" s="5">
        <v>1.43</v>
      </c>
      <c r="E6" s="5">
        <v>0</v>
      </c>
      <c r="F6" s="5">
        <v>5.73</v>
      </c>
      <c r="G6" s="5">
        <v>0</v>
      </c>
      <c r="H6" s="5">
        <v>0</v>
      </c>
      <c r="I6" s="5">
        <v>0</v>
      </c>
      <c r="J6" s="6">
        <v>0.6028</v>
      </c>
      <c r="K6" s="6">
        <v>0.60219999999999996</v>
      </c>
      <c r="L6" s="7">
        <v>9115.5400000000009</v>
      </c>
      <c r="M6" s="7">
        <v>54.48</v>
      </c>
      <c r="N6" s="5">
        <v>101.61</v>
      </c>
      <c r="O6" s="5">
        <v>8.9</v>
      </c>
      <c r="P6" s="5">
        <v>1.1200000000000001</v>
      </c>
      <c r="Q6" s="5">
        <v>12.64</v>
      </c>
      <c r="R6" s="5">
        <v>1.88</v>
      </c>
      <c r="S6" s="7">
        <v>2.81</v>
      </c>
      <c r="T6" s="7">
        <v>3.47</v>
      </c>
      <c r="U6" s="6">
        <v>0.77639999999999998</v>
      </c>
    </row>
    <row r="7" spans="1:21" s="135" customFormat="1" ht="20.25" customHeight="1" x14ac:dyDescent="0.5">
      <c r="A7" s="129" t="s">
        <v>194</v>
      </c>
      <c r="B7" s="130">
        <v>220</v>
      </c>
      <c r="C7" s="131">
        <v>0</v>
      </c>
      <c r="D7" s="132">
        <v>2.73</v>
      </c>
      <c r="E7" s="132">
        <v>0</v>
      </c>
      <c r="F7" s="132">
        <v>4.09</v>
      </c>
      <c r="G7" s="132">
        <v>0</v>
      </c>
      <c r="H7" s="132">
        <v>0</v>
      </c>
      <c r="I7" s="132">
        <v>0</v>
      </c>
      <c r="J7" s="133">
        <v>0.64359999999999995</v>
      </c>
      <c r="K7" s="133">
        <v>0.64500000000000002</v>
      </c>
      <c r="L7" s="134">
        <v>8346.57</v>
      </c>
      <c r="M7" s="134">
        <v>55.45</v>
      </c>
      <c r="N7" s="132">
        <v>72.67</v>
      </c>
      <c r="O7" s="132">
        <v>5.94</v>
      </c>
      <c r="P7" s="132">
        <v>1.18</v>
      </c>
      <c r="Q7" s="132">
        <v>6.26</v>
      </c>
      <c r="R7" s="132">
        <v>1.83</v>
      </c>
      <c r="S7" s="134">
        <v>3.7</v>
      </c>
      <c r="T7" s="134">
        <v>3.75</v>
      </c>
      <c r="U7" s="133">
        <v>0.57099999999999995</v>
      </c>
    </row>
    <row r="8" spans="1:21" x14ac:dyDescent="0.5">
      <c r="A8" s="4" t="s">
        <v>184</v>
      </c>
      <c r="B8" s="15">
        <v>157</v>
      </c>
      <c r="C8" s="3">
        <v>2</v>
      </c>
      <c r="D8" s="5">
        <v>1.91</v>
      </c>
      <c r="E8" s="5">
        <v>0</v>
      </c>
      <c r="F8" s="5">
        <v>3.82</v>
      </c>
      <c r="G8" s="5">
        <v>0</v>
      </c>
      <c r="H8" s="5">
        <v>0</v>
      </c>
      <c r="I8" s="5">
        <v>0</v>
      </c>
      <c r="J8" s="6">
        <v>0.65939999999999999</v>
      </c>
      <c r="K8" s="6">
        <v>0.65800000000000003</v>
      </c>
      <c r="L8" s="7">
        <v>7353.81</v>
      </c>
      <c r="M8" s="7">
        <v>53.55</v>
      </c>
      <c r="N8" s="5">
        <v>42.74</v>
      </c>
      <c r="O8" s="5">
        <v>4.25</v>
      </c>
      <c r="P8" s="5">
        <v>1</v>
      </c>
      <c r="Q8" s="5">
        <v>2.75</v>
      </c>
      <c r="R8" s="5">
        <v>7</v>
      </c>
      <c r="S8" s="7">
        <v>3.5</v>
      </c>
      <c r="T8" s="7">
        <v>3.12</v>
      </c>
      <c r="U8" s="6">
        <v>1.3945000000000001</v>
      </c>
    </row>
    <row r="9" spans="1:21" x14ac:dyDescent="0.5">
      <c r="A9" s="4" t="s">
        <v>185</v>
      </c>
      <c r="B9" s="15">
        <v>126</v>
      </c>
      <c r="C9" s="3">
        <v>0</v>
      </c>
      <c r="D9" s="5">
        <v>0.79</v>
      </c>
      <c r="E9" s="5">
        <v>0</v>
      </c>
      <c r="F9" s="5">
        <v>5.56</v>
      </c>
      <c r="G9" s="5">
        <v>0</v>
      </c>
      <c r="H9" s="5">
        <v>0</v>
      </c>
      <c r="I9" s="5">
        <v>0</v>
      </c>
      <c r="J9" s="6">
        <v>0.55630000000000002</v>
      </c>
      <c r="K9" s="6">
        <v>0.55479999999999996</v>
      </c>
      <c r="L9" s="7">
        <v>7370.83</v>
      </c>
      <c r="M9" s="7">
        <v>53.97</v>
      </c>
      <c r="N9" s="5">
        <v>46.77</v>
      </c>
      <c r="O9" s="5">
        <v>4.46</v>
      </c>
      <c r="P9" s="5">
        <v>1.08</v>
      </c>
      <c r="Q9" s="5">
        <v>3.67</v>
      </c>
      <c r="R9" s="5">
        <v>1.67</v>
      </c>
      <c r="S9" s="7">
        <v>3.35</v>
      </c>
      <c r="T9" s="7">
        <v>3.25</v>
      </c>
      <c r="U9" s="6">
        <v>0.81799999999999995</v>
      </c>
    </row>
    <row r="10" spans="1:21" x14ac:dyDescent="0.5">
      <c r="A10" s="4" t="s">
        <v>186</v>
      </c>
      <c r="B10" s="15">
        <v>356</v>
      </c>
      <c r="C10" s="3">
        <v>0</v>
      </c>
      <c r="D10" s="5">
        <v>0.28000000000000003</v>
      </c>
      <c r="E10" s="5">
        <v>0</v>
      </c>
      <c r="F10" s="5">
        <v>2.5299999999999998</v>
      </c>
      <c r="G10" s="5">
        <v>0</v>
      </c>
      <c r="H10" s="5">
        <v>0</v>
      </c>
      <c r="I10" s="5">
        <v>0</v>
      </c>
      <c r="J10" s="6">
        <v>0.57850000000000001</v>
      </c>
      <c r="K10" s="6">
        <v>0.57720000000000005</v>
      </c>
      <c r="L10" s="7">
        <v>8681.1</v>
      </c>
      <c r="M10" s="7">
        <v>60.67</v>
      </c>
      <c r="N10" s="5">
        <v>95.81</v>
      </c>
      <c r="O10" s="5">
        <v>8.35</v>
      </c>
      <c r="P10" s="5">
        <v>1.1299999999999999</v>
      </c>
      <c r="Q10" s="5">
        <v>5.31</v>
      </c>
      <c r="R10" s="5">
        <v>1.94</v>
      </c>
      <c r="S10" s="7">
        <v>3.65</v>
      </c>
      <c r="T10" s="7">
        <v>3.47</v>
      </c>
      <c r="U10" s="6">
        <v>0.68089999999999995</v>
      </c>
    </row>
    <row r="11" spans="1:21" x14ac:dyDescent="0.5">
      <c r="A11" s="4" t="s">
        <v>176</v>
      </c>
      <c r="B11" s="15">
        <v>154</v>
      </c>
      <c r="C11" s="3">
        <v>7</v>
      </c>
      <c r="D11" s="5">
        <v>0</v>
      </c>
      <c r="E11" s="5">
        <v>0</v>
      </c>
      <c r="F11" s="5">
        <v>2.6</v>
      </c>
      <c r="G11" s="5">
        <v>0</v>
      </c>
      <c r="H11" s="5">
        <v>0</v>
      </c>
      <c r="I11" s="5">
        <v>0</v>
      </c>
      <c r="J11" s="6">
        <v>0.62709999999999999</v>
      </c>
      <c r="K11" s="6">
        <v>0.62549999999999994</v>
      </c>
      <c r="L11" s="7">
        <v>7944.46</v>
      </c>
      <c r="M11" s="7">
        <v>44.22</v>
      </c>
      <c r="N11" s="5">
        <v>53.85</v>
      </c>
      <c r="O11" s="5">
        <v>4.22</v>
      </c>
      <c r="P11" s="5">
        <v>1.27</v>
      </c>
      <c r="Q11" s="5">
        <v>4.38</v>
      </c>
      <c r="R11" s="5">
        <v>1.69</v>
      </c>
      <c r="S11" s="7">
        <v>4.38</v>
      </c>
      <c r="T11" s="7">
        <v>3.93</v>
      </c>
      <c r="U11" s="6">
        <v>0.6895</v>
      </c>
    </row>
    <row r="12" spans="1:21" x14ac:dyDescent="0.5">
      <c r="A12" s="4" t="s">
        <v>26</v>
      </c>
      <c r="B12" s="15">
        <v>196</v>
      </c>
      <c r="C12" s="3">
        <v>0</v>
      </c>
      <c r="D12" s="5">
        <v>1.53</v>
      </c>
      <c r="E12" s="5">
        <v>0</v>
      </c>
      <c r="F12" s="5">
        <v>3.06</v>
      </c>
      <c r="G12" s="5">
        <v>0</v>
      </c>
      <c r="H12" s="5">
        <v>0</v>
      </c>
      <c r="I12" s="5">
        <v>0</v>
      </c>
      <c r="J12" s="6">
        <v>0.60260000000000002</v>
      </c>
      <c r="K12" s="6">
        <v>0.60009999999999997</v>
      </c>
      <c r="L12" s="7">
        <v>6872.64</v>
      </c>
      <c r="M12" s="7">
        <v>55.61</v>
      </c>
      <c r="N12" s="5">
        <v>62.69</v>
      </c>
      <c r="O12" s="5">
        <v>6.33</v>
      </c>
      <c r="P12" s="5">
        <v>1.01</v>
      </c>
      <c r="Q12" s="5">
        <v>4.33</v>
      </c>
      <c r="R12" s="5">
        <v>2.11</v>
      </c>
      <c r="S12" s="7">
        <v>3.07</v>
      </c>
      <c r="T12" s="7">
        <v>3.04</v>
      </c>
      <c r="U12" s="6">
        <v>0.86770000000000003</v>
      </c>
    </row>
    <row r="13" spans="1:21" x14ac:dyDescent="0.5">
      <c r="A13" s="4" t="s">
        <v>177</v>
      </c>
      <c r="B13" s="15">
        <v>240</v>
      </c>
      <c r="C13" s="3">
        <v>4</v>
      </c>
      <c r="D13" s="5">
        <v>0.83</v>
      </c>
      <c r="E13" s="5">
        <v>0</v>
      </c>
      <c r="F13" s="5">
        <v>5.83</v>
      </c>
      <c r="G13" s="5">
        <v>0</v>
      </c>
      <c r="H13" s="5">
        <v>0</v>
      </c>
      <c r="I13" s="5">
        <v>0</v>
      </c>
      <c r="J13" s="6">
        <v>0.61419999999999997</v>
      </c>
      <c r="K13" s="6">
        <v>0.61270000000000002</v>
      </c>
      <c r="L13" s="7">
        <v>9984.6</v>
      </c>
      <c r="M13" s="7">
        <v>58.47</v>
      </c>
      <c r="N13" s="5">
        <v>62.97</v>
      </c>
      <c r="O13" s="5">
        <v>5.09</v>
      </c>
      <c r="P13" s="5">
        <v>1.26</v>
      </c>
      <c r="Q13" s="5">
        <v>6.42</v>
      </c>
      <c r="R13" s="5">
        <v>3.15</v>
      </c>
      <c r="S13" s="7">
        <v>3.63</v>
      </c>
      <c r="T13" s="7">
        <v>3.81</v>
      </c>
      <c r="U13" s="6">
        <v>0.77769999999999995</v>
      </c>
    </row>
    <row r="14" spans="1:21" x14ac:dyDescent="0.5">
      <c r="A14" s="4" t="s">
        <v>28</v>
      </c>
      <c r="B14" s="15">
        <v>191</v>
      </c>
      <c r="C14" s="3">
        <v>18</v>
      </c>
      <c r="D14" s="5">
        <v>0</v>
      </c>
      <c r="E14" s="5">
        <v>0</v>
      </c>
      <c r="F14" s="5">
        <v>2.09</v>
      </c>
      <c r="G14" s="5">
        <v>0</v>
      </c>
      <c r="H14" s="5">
        <v>0</v>
      </c>
      <c r="I14" s="5">
        <v>0</v>
      </c>
      <c r="J14" s="6">
        <v>0.51910000000000001</v>
      </c>
      <c r="K14" s="6">
        <v>0.51829999999999998</v>
      </c>
      <c r="L14" s="7">
        <v>7383.14</v>
      </c>
      <c r="M14" s="7">
        <v>65.900000000000006</v>
      </c>
      <c r="N14" s="5">
        <v>52.85</v>
      </c>
      <c r="O14" s="5">
        <v>6.13</v>
      </c>
      <c r="P14" s="5">
        <v>1.01</v>
      </c>
      <c r="Q14" s="5">
        <v>2</v>
      </c>
      <c r="R14" s="5">
        <v>2.4700000000000002</v>
      </c>
      <c r="S14" s="7">
        <v>2.72</v>
      </c>
      <c r="T14" s="7">
        <v>2.64</v>
      </c>
      <c r="U14" s="6">
        <v>0.62480000000000002</v>
      </c>
    </row>
    <row r="15" spans="1:21" x14ac:dyDescent="0.5">
      <c r="A15" s="4" t="s">
        <v>178</v>
      </c>
      <c r="B15" s="15">
        <v>296</v>
      </c>
      <c r="C15" s="3">
        <v>0</v>
      </c>
      <c r="D15" s="5">
        <v>2.0299999999999998</v>
      </c>
      <c r="E15" s="5">
        <v>0</v>
      </c>
      <c r="F15" s="5">
        <v>5.07</v>
      </c>
      <c r="G15" s="5">
        <v>0</v>
      </c>
      <c r="H15" s="5">
        <v>0</v>
      </c>
      <c r="I15" s="5">
        <v>0</v>
      </c>
      <c r="J15" s="6">
        <v>0.62029999999999996</v>
      </c>
      <c r="K15" s="6">
        <v>0.61470000000000002</v>
      </c>
      <c r="L15" s="7">
        <v>9379.25</v>
      </c>
      <c r="M15" s="7">
        <v>53.38</v>
      </c>
      <c r="N15" s="5">
        <v>72.290000000000006</v>
      </c>
      <c r="O15" s="5">
        <v>7.28</v>
      </c>
      <c r="P15" s="5">
        <v>0.95</v>
      </c>
      <c r="Q15" s="5">
        <v>7.5</v>
      </c>
      <c r="R15" s="5">
        <v>2.4700000000000002</v>
      </c>
      <c r="S15" s="7">
        <v>3.17</v>
      </c>
      <c r="T15" s="7">
        <v>30.4</v>
      </c>
      <c r="U15" s="6">
        <v>0.95689999999999997</v>
      </c>
    </row>
    <row r="16" spans="1:21" x14ac:dyDescent="0.5">
      <c r="A16" s="4" t="s">
        <v>30</v>
      </c>
      <c r="B16" s="15">
        <v>54</v>
      </c>
      <c r="C16" s="3">
        <v>0</v>
      </c>
      <c r="D16" s="5">
        <v>0</v>
      </c>
      <c r="E16" s="5">
        <v>0</v>
      </c>
      <c r="F16" s="5">
        <v>5.56</v>
      </c>
      <c r="G16" s="5">
        <v>0</v>
      </c>
      <c r="H16" s="5">
        <v>0</v>
      </c>
      <c r="I16" s="5">
        <v>0</v>
      </c>
      <c r="J16" s="6">
        <v>0.41499999999999998</v>
      </c>
      <c r="K16" s="6">
        <v>0.41930000000000001</v>
      </c>
      <c r="L16" s="7">
        <v>16185.76</v>
      </c>
      <c r="M16" s="7">
        <v>75.930000000000007</v>
      </c>
      <c r="N16" s="5">
        <v>92.26</v>
      </c>
      <c r="O16" s="5">
        <v>5.2</v>
      </c>
      <c r="P16" s="5">
        <v>2.0699999999999998</v>
      </c>
      <c r="Q16" s="5">
        <v>2.67</v>
      </c>
      <c r="R16" s="5">
        <v>1</v>
      </c>
      <c r="S16" s="7">
        <v>5.62</v>
      </c>
      <c r="T16" s="7">
        <v>5.37</v>
      </c>
      <c r="U16" s="6">
        <v>0.62280000000000002</v>
      </c>
    </row>
    <row r="17" spans="1:21" x14ac:dyDescent="0.5">
      <c r="A17" s="4" t="s">
        <v>179</v>
      </c>
      <c r="B17" s="15">
        <v>200</v>
      </c>
      <c r="C17" s="3">
        <v>0</v>
      </c>
      <c r="D17" s="5">
        <v>1.5</v>
      </c>
      <c r="E17" s="5">
        <v>0</v>
      </c>
      <c r="F17" s="5">
        <v>3</v>
      </c>
      <c r="G17" s="5">
        <v>0</v>
      </c>
      <c r="H17" s="5">
        <v>0</v>
      </c>
      <c r="I17" s="5">
        <v>0</v>
      </c>
      <c r="J17" s="6">
        <v>0.5726</v>
      </c>
      <c r="K17" s="6">
        <v>0.56979999999999997</v>
      </c>
      <c r="L17" s="7">
        <v>9634.17</v>
      </c>
      <c r="M17" s="7">
        <v>61</v>
      </c>
      <c r="N17" s="5">
        <v>60.67</v>
      </c>
      <c r="O17" s="5">
        <v>6.1</v>
      </c>
      <c r="P17" s="5">
        <v>0.93</v>
      </c>
      <c r="Q17" s="5">
        <v>7.17</v>
      </c>
      <c r="R17" s="5">
        <v>4.2</v>
      </c>
      <c r="S17" s="7">
        <v>2.7</v>
      </c>
      <c r="T17" s="7">
        <v>3.03</v>
      </c>
      <c r="U17" s="6">
        <v>0.81279999999999997</v>
      </c>
    </row>
    <row r="18" spans="1:21" x14ac:dyDescent="0.5">
      <c r="A18" s="4" t="s">
        <v>187</v>
      </c>
      <c r="B18" s="15">
        <v>87</v>
      </c>
      <c r="C18" s="3">
        <v>0</v>
      </c>
      <c r="D18" s="5">
        <v>1.1499999999999999</v>
      </c>
      <c r="E18" s="5">
        <v>0</v>
      </c>
      <c r="F18" s="5">
        <v>5.75</v>
      </c>
      <c r="G18" s="5">
        <v>0</v>
      </c>
      <c r="H18" s="5">
        <v>0</v>
      </c>
      <c r="I18" s="5">
        <v>0</v>
      </c>
      <c r="J18" s="6">
        <v>0.74819999999999998</v>
      </c>
      <c r="K18" s="6">
        <v>0.47960000000000003</v>
      </c>
      <c r="L18" s="7">
        <v>9846.14</v>
      </c>
      <c r="M18" s="7">
        <v>55.17</v>
      </c>
      <c r="N18" s="5">
        <v>49.7</v>
      </c>
      <c r="O18" s="5">
        <v>3.86</v>
      </c>
      <c r="P18" s="5">
        <v>1.1200000000000001</v>
      </c>
      <c r="Q18" s="5">
        <v>1.6</v>
      </c>
      <c r="R18" s="5">
        <v>4</v>
      </c>
      <c r="S18" s="7">
        <v>4.32</v>
      </c>
      <c r="T18" s="7">
        <v>3.82</v>
      </c>
      <c r="U18" s="6">
        <v>1.1054999999999999</v>
      </c>
    </row>
    <row r="19" spans="1:21" x14ac:dyDescent="0.5">
      <c r="A19" s="4" t="s">
        <v>191</v>
      </c>
      <c r="B19" s="15">
        <v>101</v>
      </c>
      <c r="C19" s="3">
        <v>0</v>
      </c>
      <c r="D19" s="5">
        <v>0</v>
      </c>
      <c r="E19" s="5">
        <v>0</v>
      </c>
      <c r="F19" s="5">
        <v>4.95</v>
      </c>
      <c r="G19" s="5">
        <v>0</v>
      </c>
      <c r="H19" s="5">
        <v>0</v>
      </c>
      <c r="I19" s="5">
        <v>0</v>
      </c>
      <c r="J19" s="6">
        <v>0.5585</v>
      </c>
      <c r="K19" s="6">
        <v>0.55789999999999995</v>
      </c>
      <c r="L19" s="7">
        <v>6928.6</v>
      </c>
      <c r="M19" s="7">
        <v>58.42</v>
      </c>
      <c r="N19" s="5">
        <v>69.290000000000006</v>
      </c>
      <c r="O19" s="5">
        <v>7.21</v>
      </c>
      <c r="P19" s="5">
        <v>1.03</v>
      </c>
      <c r="Q19" s="5">
        <v>2.63</v>
      </c>
      <c r="R19" s="5">
        <v>1.75</v>
      </c>
      <c r="S19" s="7">
        <v>3.03</v>
      </c>
      <c r="T19" s="7">
        <v>2.88</v>
      </c>
      <c r="U19" s="6">
        <v>1.6903999999999999</v>
      </c>
    </row>
    <row r="20" spans="1:21" ht="9.75" customHeight="1" x14ac:dyDescent="0.5">
      <c r="A20" s="8"/>
      <c r="B20" s="8"/>
      <c r="C20" s="8"/>
      <c r="D20" s="9"/>
      <c r="E20" s="9"/>
      <c r="F20" s="9"/>
      <c r="G20" s="9"/>
      <c r="H20" s="9"/>
      <c r="I20" s="9"/>
      <c r="J20" s="10"/>
      <c r="K20" s="10"/>
      <c r="L20" s="11"/>
      <c r="M20" s="9"/>
      <c r="N20" s="9"/>
      <c r="O20" s="9"/>
      <c r="P20" s="11"/>
      <c r="Q20" s="9"/>
    </row>
    <row r="21" spans="1:21" x14ac:dyDescent="0.5">
      <c r="A21" s="13" t="s">
        <v>34</v>
      </c>
      <c r="B21" s="13"/>
      <c r="C21" s="13"/>
      <c r="D21" s="12"/>
      <c r="E21" s="14"/>
      <c r="F21" s="14"/>
      <c r="G21" s="14"/>
      <c r="H21" s="14"/>
      <c r="I21" s="14"/>
      <c r="J21" s="14"/>
      <c r="K21" s="1" t="s">
        <v>37</v>
      </c>
    </row>
    <row r="22" spans="1:21" x14ac:dyDescent="0.5">
      <c r="A22" s="1" t="s">
        <v>36</v>
      </c>
      <c r="D22" s="12"/>
      <c r="E22" s="14"/>
      <c r="F22" s="14"/>
      <c r="G22" s="14"/>
      <c r="H22" s="14"/>
      <c r="I22" s="14"/>
      <c r="J22" s="14"/>
      <c r="K22" s="1" t="s">
        <v>39</v>
      </c>
    </row>
    <row r="23" spans="1:21" x14ac:dyDescent="0.5">
      <c r="A23" s="1" t="s">
        <v>38</v>
      </c>
      <c r="D23" s="12"/>
      <c r="E23" s="14"/>
      <c r="F23" s="14"/>
      <c r="G23" s="14"/>
      <c r="H23" s="14"/>
      <c r="I23" s="14"/>
      <c r="J23" s="14"/>
      <c r="K23" s="1" t="s">
        <v>106</v>
      </c>
    </row>
    <row r="24" spans="1:21" x14ac:dyDescent="0.5">
      <c r="A24" s="1" t="s">
        <v>40</v>
      </c>
      <c r="D24" s="12"/>
      <c r="E24" s="14"/>
      <c r="F24" s="14"/>
      <c r="G24" s="14"/>
      <c r="H24" s="14"/>
      <c r="I24" s="14"/>
      <c r="J24" s="14"/>
      <c r="K24" s="1" t="s">
        <v>41</v>
      </c>
    </row>
    <row r="25" spans="1:21" x14ac:dyDescent="0.5">
      <c r="A25" s="1" t="s">
        <v>42</v>
      </c>
      <c r="D25" s="12"/>
      <c r="E25" s="14"/>
      <c r="F25" s="14"/>
      <c r="G25" s="14"/>
      <c r="H25" s="14"/>
      <c r="I25" s="14"/>
      <c r="J25" s="14"/>
      <c r="K25" s="1" t="s">
        <v>43</v>
      </c>
    </row>
    <row r="26" spans="1:21" x14ac:dyDescent="0.5">
      <c r="A26" s="1" t="s">
        <v>44</v>
      </c>
      <c r="D26" s="12"/>
      <c r="E26" s="14"/>
      <c r="F26" s="14"/>
      <c r="G26" s="14"/>
      <c r="H26" s="14"/>
      <c r="I26" s="14"/>
      <c r="J26" s="14"/>
      <c r="K26" s="1" t="s">
        <v>45</v>
      </c>
    </row>
    <row r="27" spans="1:21" x14ac:dyDescent="0.5">
      <c r="A27" s="1" t="s">
        <v>35</v>
      </c>
      <c r="K27" s="1" t="s">
        <v>46</v>
      </c>
    </row>
    <row r="28" spans="1:21" x14ac:dyDescent="0.5">
      <c r="A28" s="1" t="str">
        <f>+ตค!A28</f>
        <v xml:space="preserve">โปรแกรม DRGimdex V.5  DRG 5.1  ประมลผล </v>
      </c>
      <c r="K28" s="1" t="s">
        <v>98</v>
      </c>
    </row>
    <row r="29" spans="1:21" x14ac:dyDescent="0.5">
      <c r="D29" s="12"/>
      <c r="E29" s="14"/>
      <c r="F29" s="14"/>
      <c r="G29" s="14"/>
      <c r="H29" s="14"/>
      <c r="I29" s="14"/>
      <c r="J29" s="14"/>
    </row>
    <row r="30" spans="1:21" x14ac:dyDescent="0.5">
      <c r="D30" s="12"/>
      <c r="E30" s="14"/>
      <c r="F30" s="14"/>
      <c r="G30" s="14"/>
      <c r="H30" s="14"/>
      <c r="I30" s="14"/>
      <c r="J30" s="14"/>
    </row>
  </sheetData>
  <mergeCells count="8">
    <mergeCell ref="Q2:T2"/>
    <mergeCell ref="A2:A3"/>
    <mergeCell ref="B2:B3"/>
    <mergeCell ref="C2:C3"/>
    <mergeCell ref="D2:F2"/>
    <mergeCell ref="G2:I2"/>
    <mergeCell ref="J2:M2"/>
    <mergeCell ref="N2:P2"/>
  </mergeCells>
  <printOptions horizontalCentered="1"/>
  <pageMargins left="0.15748031496062992" right="0.15748031496062992" top="0.27559055118110237" bottom="0" header="0.27559055118110237" footer="0.39370078740157483"/>
  <pageSetup paperSize="9" scale="70" orientation="landscape" r:id="rId1"/>
  <headerFooter alignWithMargins="0">
    <oddHeader>&amp;R&amp;"Arial,ตัวหนา"&amp;16เอกสารหมายเลข 7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zoomScale="90" zoomScaleNormal="90" workbookViewId="0">
      <pane xSplit="1" ySplit="3" topLeftCell="B4" activePane="bottomRight" state="frozen"/>
      <selection activeCell="K34" sqref="K34"/>
      <selection pane="topRight" activeCell="K34" sqref="K34"/>
      <selection pane="bottomLeft" activeCell="K34" sqref="K34"/>
      <selection pane="bottomRight" activeCell="U6" sqref="U6"/>
    </sheetView>
  </sheetViews>
  <sheetFormatPr defaultRowHeight="23.25" x14ac:dyDescent="0.5"/>
  <cols>
    <col min="1" max="1" width="34" style="1" customWidth="1"/>
    <col min="2" max="2" width="6.85546875" style="1" customWidth="1"/>
    <col min="3" max="3" width="8" style="1" customWidth="1"/>
    <col min="4" max="4" width="7.42578125" style="1" bestFit="1" customWidth="1"/>
    <col min="5" max="5" width="5.42578125" style="1" bestFit="1" customWidth="1"/>
    <col min="6" max="6" width="5.85546875" style="1" customWidth="1"/>
    <col min="7" max="7" width="8" style="1" customWidth="1"/>
    <col min="8" max="8" width="5.42578125" style="1" bestFit="1" customWidth="1"/>
    <col min="9" max="9" width="8.7109375" style="1" customWidth="1"/>
    <col min="10" max="11" width="10.42578125" style="1" bestFit="1" customWidth="1"/>
    <col min="12" max="12" width="9.42578125" style="1" bestFit="1" customWidth="1"/>
    <col min="13" max="14" width="6.42578125" style="1" bestFit="1" customWidth="1"/>
    <col min="15" max="15" width="5.42578125" style="1" bestFit="1" customWidth="1"/>
    <col min="16" max="16" width="4.42578125" style="1" bestFit="1" customWidth="1"/>
    <col min="17" max="17" width="4.85546875" style="1" bestFit="1" customWidth="1"/>
    <col min="18" max="16384" width="9.140625" style="1"/>
  </cols>
  <sheetData>
    <row r="1" spans="1:21" x14ac:dyDescent="0.5">
      <c r="A1" s="1" t="s">
        <v>173</v>
      </c>
    </row>
    <row r="2" spans="1:21" ht="43.5" customHeight="1" x14ac:dyDescent="0.5">
      <c r="A2" s="147" t="s">
        <v>0</v>
      </c>
      <c r="B2" s="149" t="s">
        <v>1</v>
      </c>
      <c r="C2" s="149" t="s">
        <v>2</v>
      </c>
      <c r="D2" s="143" t="s">
        <v>3</v>
      </c>
      <c r="E2" s="144"/>
      <c r="F2" s="145"/>
      <c r="G2" s="151" t="s">
        <v>4</v>
      </c>
      <c r="H2" s="152"/>
      <c r="I2" s="153"/>
      <c r="J2" s="146" t="s">
        <v>5</v>
      </c>
      <c r="K2" s="146"/>
      <c r="L2" s="146"/>
      <c r="M2" s="146"/>
      <c r="N2" s="146" t="s">
        <v>6</v>
      </c>
      <c r="O2" s="146"/>
      <c r="P2" s="146"/>
      <c r="Q2" s="143" t="s">
        <v>107</v>
      </c>
      <c r="R2" s="144"/>
      <c r="S2" s="144"/>
      <c r="T2" s="145"/>
      <c r="U2" s="3" t="s">
        <v>7</v>
      </c>
    </row>
    <row r="3" spans="1:21" x14ac:dyDescent="0.5">
      <c r="A3" s="148"/>
      <c r="B3" s="150"/>
      <c r="C3" s="150"/>
      <c r="D3" s="53" t="s">
        <v>8</v>
      </c>
      <c r="E3" s="53" t="s">
        <v>9</v>
      </c>
      <c r="F3" s="53" t="s">
        <v>10</v>
      </c>
      <c r="G3" s="53" t="s">
        <v>11</v>
      </c>
      <c r="H3" s="53" t="s">
        <v>12</v>
      </c>
      <c r="I3" s="53" t="s">
        <v>13</v>
      </c>
      <c r="J3" s="53" t="s">
        <v>14</v>
      </c>
      <c r="K3" s="53" t="s">
        <v>15</v>
      </c>
      <c r="L3" s="53" t="s">
        <v>16</v>
      </c>
      <c r="M3" s="53" t="s">
        <v>105</v>
      </c>
      <c r="N3" s="53" t="s">
        <v>17</v>
      </c>
      <c r="O3" s="53" t="s">
        <v>18</v>
      </c>
      <c r="P3" s="53" t="s">
        <v>19</v>
      </c>
      <c r="Q3" s="53" t="s">
        <v>108</v>
      </c>
      <c r="R3" s="53" t="s">
        <v>109</v>
      </c>
      <c r="S3" s="53" t="s">
        <v>110</v>
      </c>
      <c r="T3" s="53" t="s">
        <v>111</v>
      </c>
      <c r="U3" s="53" t="s">
        <v>97</v>
      </c>
    </row>
    <row r="4" spans="1:21" x14ac:dyDescent="0.5">
      <c r="A4" s="4" t="s">
        <v>181</v>
      </c>
      <c r="B4" s="15">
        <v>3007</v>
      </c>
      <c r="C4" s="3">
        <v>0</v>
      </c>
      <c r="D4" s="5">
        <v>4.46</v>
      </c>
      <c r="E4" s="5">
        <v>0</v>
      </c>
      <c r="F4" s="5">
        <v>3.59</v>
      </c>
      <c r="G4" s="5">
        <v>0</v>
      </c>
      <c r="H4" s="5">
        <v>12.35</v>
      </c>
      <c r="I4" s="5">
        <v>0</v>
      </c>
      <c r="J4" s="6">
        <v>1.3938999999999999</v>
      </c>
      <c r="K4" s="6">
        <v>1.3924000000000001</v>
      </c>
      <c r="L4" s="7">
        <v>13111.17</v>
      </c>
      <c r="M4" s="7">
        <v>35.75</v>
      </c>
      <c r="N4" s="5">
        <v>39.57</v>
      </c>
      <c r="O4" s="5">
        <v>5.12</v>
      </c>
      <c r="P4" s="5">
        <v>1.18</v>
      </c>
      <c r="Q4" s="5">
        <v>5.84</v>
      </c>
      <c r="R4" s="5">
        <v>4.83</v>
      </c>
      <c r="S4" s="7">
        <v>5.81</v>
      </c>
      <c r="T4" s="7">
        <v>5.36</v>
      </c>
      <c r="U4" s="6">
        <v>2.5095000000000001</v>
      </c>
    </row>
    <row r="5" spans="1:21" x14ac:dyDescent="0.5">
      <c r="A5" s="4" t="s">
        <v>182</v>
      </c>
      <c r="B5" s="15">
        <v>1019</v>
      </c>
      <c r="C5" s="3">
        <v>0</v>
      </c>
      <c r="D5" s="5">
        <v>3.34</v>
      </c>
      <c r="E5" s="5">
        <v>0</v>
      </c>
      <c r="F5" s="5">
        <v>3.53</v>
      </c>
      <c r="G5" s="5">
        <v>0</v>
      </c>
      <c r="H5" s="5">
        <v>6.85</v>
      </c>
      <c r="I5" s="5">
        <v>0</v>
      </c>
      <c r="J5" s="6">
        <v>1.1707000000000001</v>
      </c>
      <c r="K5" s="6">
        <v>1.1718</v>
      </c>
      <c r="L5" s="7">
        <v>12503.74</v>
      </c>
      <c r="M5" s="7">
        <v>40.04</v>
      </c>
      <c r="N5" s="5">
        <v>90.16</v>
      </c>
      <c r="O5" s="5">
        <v>4.9400000000000004</v>
      </c>
      <c r="P5" s="5">
        <v>1.32</v>
      </c>
      <c r="Q5" s="5">
        <v>8.7899999999999991</v>
      </c>
      <c r="R5" s="5">
        <v>4.3499999999999996</v>
      </c>
      <c r="S5" s="7">
        <v>5.77</v>
      </c>
      <c r="T5" s="7">
        <v>5.59</v>
      </c>
      <c r="U5" s="6">
        <v>1.7624</v>
      </c>
    </row>
    <row r="6" spans="1:21" x14ac:dyDescent="0.5">
      <c r="A6" s="4" t="s">
        <v>47</v>
      </c>
      <c r="B6" s="15">
        <v>235</v>
      </c>
      <c r="C6" s="3">
        <v>0</v>
      </c>
      <c r="D6" s="5">
        <v>2.13</v>
      </c>
      <c r="E6" s="5">
        <v>0</v>
      </c>
      <c r="F6" s="5">
        <v>3.83</v>
      </c>
      <c r="G6" s="5">
        <v>0</v>
      </c>
      <c r="H6" s="5">
        <v>0</v>
      </c>
      <c r="I6" s="5">
        <v>0</v>
      </c>
      <c r="J6" s="6">
        <v>0.55830000000000002</v>
      </c>
      <c r="K6" s="6">
        <v>0.55000000000000004</v>
      </c>
      <c r="L6" s="7">
        <v>8044.19</v>
      </c>
      <c r="M6" s="7">
        <v>62.55</v>
      </c>
      <c r="N6" s="5">
        <v>67.099999999999994</v>
      </c>
      <c r="O6" s="5">
        <v>7.4</v>
      </c>
      <c r="P6" s="5">
        <v>0.94</v>
      </c>
      <c r="Q6" s="5">
        <v>5.0599999999999996</v>
      </c>
      <c r="R6" s="5">
        <v>2.33</v>
      </c>
      <c r="S6" s="7">
        <v>2.68</v>
      </c>
      <c r="T6" s="7">
        <v>2.77</v>
      </c>
      <c r="U6" s="6">
        <v>0.71409999999999996</v>
      </c>
    </row>
    <row r="7" spans="1:21" ht="20.25" customHeight="1" x14ac:dyDescent="0.5">
      <c r="A7" s="4" t="s">
        <v>183</v>
      </c>
      <c r="B7" s="15">
        <v>220</v>
      </c>
      <c r="C7" s="3">
        <v>0</v>
      </c>
      <c r="D7" s="5">
        <v>0</v>
      </c>
      <c r="E7" s="5">
        <v>0</v>
      </c>
      <c r="F7" s="5">
        <v>5.56</v>
      </c>
      <c r="G7" s="5">
        <v>0</v>
      </c>
      <c r="H7" s="5">
        <v>0</v>
      </c>
      <c r="I7" s="5">
        <v>0</v>
      </c>
      <c r="J7" s="6">
        <v>0.41499999999999998</v>
      </c>
      <c r="K7" s="6">
        <v>0.41930000000000001</v>
      </c>
      <c r="L7" s="7">
        <v>16185.76</v>
      </c>
      <c r="M7" s="7">
        <v>75.930000000000007</v>
      </c>
      <c r="N7" s="5">
        <v>92.26</v>
      </c>
      <c r="O7" s="5">
        <v>5.2</v>
      </c>
      <c r="P7" s="5">
        <v>2.0699999999999998</v>
      </c>
      <c r="Q7" s="5">
        <v>2.67</v>
      </c>
      <c r="R7" s="5">
        <v>1</v>
      </c>
      <c r="S7" s="7">
        <v>5.62</v>
      </c>
      <c r="T7" s="7">
        <v>5.37</v>
      </c>
      <c r="U7" s="6">
        <v>0.62280000000000002</v>
      </c>
    </row>
    <row r="8" spans="1:21" x14ac:dyDescent="0.5">
      <c r="A8" s="4" t="s">
        <v>184</v>
      </c>
      <c r="B8" s="15">
        <v>152</v>
      </c>
      <c r="C8" s="3">
        <v>2</v>
      </c>
      <c r="D8" s="5">
        <v>1.97</v>
      </c>
      <c r="E8" s="5">
        <v>0</v>
      </c>
      <c r="F8" s="5">
        <v>1.32</v>
      </c>
      <c r="G8" s="5">
        <v>0</v>
      </c>
      <c r="H8" s="5">
        <v>0</v>
      </c>
      <c r="I8" s="5">
        <v>0</v>
      </c>
      <c r="J8" s="6">
        <v>0.81079999999999997</v>
      </c>
      <c r="K8" s="6">
        <v>0.81410000000000005</v>
      </c>
      <c r="L8" s="7">
        <v>9799.4500000000007</v>
      </c>
      <c r="M8" s="7">
        <v>46.67</v>
      </c>
      <c r="N8" s="5">
        <v>72.489999999999995</v>
      </c>
      <c r="O8" s="5">
        <v>4.22</v>
      </c>
      <c r="P8" s="5">
        <v>1.51</v>
      </c>
      <c r="Q8" s="5">
        <v>4.33</v>
      </c>
      <c r="R8" s="5">
        <v>5.29</v>
      </c>
      <c r="S8" s="7">
        <v>5.67</v>
      </c>
      <c r="T8" s="7">
        <v>5.32</v>
      </c>
      <c r="U8" s="6">
        <v>1.0432999999999999</v>
      </c>
    </row>
    <row r="9" spans="1:21" x14ac:dyDescent="0.5">
      <c r="A9" s="4" t="s">
        <v>185</v>
      </c>
      <c r="B9" s="15">
        <v>140</v>
      </c>
      <c r="C9" s="3">
        <v>0</v>
      </c>
      <c r="D9" s="5">
        <v>0.71</v>
      </c>
      <c r="E9" s="5">
        <v>0</v>
      </c>
      <c r="F9" s="5">
        <v>7.86</v>
      </c>
      <c r="G9" s="5">
        <v>0</v>
      </c>
      <c r="H9" s="5">
        <v>0</v>
      </c>
      <c r="I9" s="5">
        <v>0</v>
      </c>
      <c r="J9" s="6">
        <v>0.56389999999999996</v>
      </c>
      <c r="K9" s="6">
        <v>0.56159999999999999</v>
      </c>
      <c r="L9" s="7">
        <v>6785.42</v>
      </c>
      <c r="M9" s="7">
        <v>48.57</v>
      </c>
      <c r="N9" s="5">
        <v>46.66</v>
      </c>
      <c r="O9" s="5">
        <v>4.96</v>
      </c>
      <c r="P9" s="5">
        <v>0.96</v>
      </c>
      <c r="Q9" s="5">
        <v>2.42</v>
      </c>
      <c r="R9" s="5">
        <v>3.25</v>
      </c>
      <c r="S9" s="7">
        <v>2.97</v>
      </c>
      <c r="T9" s="7">
        <v>2.9</v>
      </c>
      <c r="U9" s="6">
        <v>0.72009999999999996</v>
      </c>
    </row>
    <row r="10" spans="1:21" x14ac:dyDescent="0.5">
      <c r="A10" s="4" t="s">
        <v>186</v>
      </c>
      <c r="B10" s="15">
        <v>394</v>
      </c>
      <c r="C10" s="3">
        <v>0</v>
      </c>
      <c r="D10" s="5">
        <v>0</v>
      </c>
      <c r="E10" s="5">
        <v>0</v>
      </c>
      <c r="F10" s="5">
        <v>2.0299999999999998</v>
      </c>
      <c r="G10" s="5">
        <v>0</v>
      </c>
      <c r="H10" s="5">
        <v>0</v>
      </c>
      <c r="I10" s="5">
        <v>0</v>
      </c>
      <c r="J10" s="6">
        <v>0.53639999999999999</v>
      </c>
      <c r="K10" s="6">
        <v>0.53549999999999998</v>
      </c>
      <c r="L10" s="7">
        <v>8829.9</v>
      </c>
      <c r="M10" s="7">
        <v>63.45</v>
      </c>
      <c r="N10" s="5">
        <v>98.95</v>
      </c>
      <c r="O10" s="5">
        <v>9.0299999999999994</v>
      </c>
      <c r="P10" s="5">
        <v>1.1000000000000001</v>
      </c>
      <c r="Q10" s="5">
        <v>3.36</v>
      </c>
      <c r="R10" s="5">
        <v>2.72</v>
      </c>
      <c r="S10" s="7">
        <v>3.47</v>
      </c>
      <c r="T10" s="7">
        <v>3.3</v>
      </c>
      <c r="U10" s="6">
        <v>0.65200000000000002</v>
      </c>
    </row>
    <row r="11" spans="1:21" x14ac:dyDescent="0.5">
      <c r="A11" s="4" t="s">
        <v>176</v>
      </c>
      <c r="B11" s="15">
        <v>179</v>
      </c>
      <c r="C11" s="3">
        <v>5</v>
      </c>
      <c r="D11" s="5">
        <v>0</v>
      </c>
      <c r="E11" s="5">
        <v>0</v>
      </c>
      <c r="F11" s="5">
        <v>3.91</v>
      </c>
      <c r="G11" s="5">
        <v>0</v>
      </c>
      <c r="H11" s="5">
        <v>0</v>
      </c>
      <c r="I11" s="5">
        <v>0</v>
      </c>
      <c r="J11" s="6">
        <v>0.64410000000000001</v>
      </c>
      <c r="K11" s="6">
        <v>0.63819999999999999</v>
      </c>
      <c r="L11" s="7">
        <v>7589.31</v>
      </c>
      <c r="M11" s="7">
        <v>54.02</v>
      </c>
      <c r="N11" s="5">
        <v>55.02</v>
      </c>
      <c r="O11" s="5">
        <v>4.92</v>
      </c>
      <c r="P11" s="5">
        <v>1.1100000000000001</v>
      </c>
      <c r="Q11" s="5">
        <v>2.58</v>
      </c>
      <c r="R11" s="5">
        <v>2.69</v>
      </c>
      <c r="S11" s="7">
        <v>3.95</v>
      </c>
      <c r="T11" s="7">
        <v>3.44</v>
      </c>
      <c r="U11" s="6">
        <v>1.0690999999999999</v>
      </c>
    </row>
    <row r="12" spans="1:21" x14ac:dyDescent="0.5">
      <c r="A12" s="4" t="s">
        <v>26</v>
      </c>
      <c r="B12" s="15">
        <v>210</v>
      </c>
      <c r="C12" s="3">
        <v>0</v>
      </c>
      <c r="D12" s="5">
        <v>0.48</v>
      </c>
      <c r="E12" s="5">
        <v>0</v>
      </c>
      <c r="F12" s="5">
        <v>5.71</v>
      </c>
      <c r="G12" s="5">
        <v>0</v>
      </c>
      <c r="H12" s="5">
        <v>0</v>
      </c>
      <c r="I12" s="5">
        <v>0</v>
      </c>
      <c r="J12" s="6">
        <v>0.57799999999999996</v>
      </c>
      <c r="K12" s="6">
        <v>0.5756</v>
      </c>
      <c r="L12" s="7">
        <v>6929.12</v>
      </c>
      <c r="M12" s="7">
        <v>66.33</v>
      </c>
      <c r="N12" s="5">
        <v>64.73</v>
      </c>
      <c r="O12" s="5">
        <v>6.77</v>
      </c>
      <c r="P12" s="5">
        <v>6.99</v>
      </c>
      <c r="Q12" s="5">
        <v>2.2400000000000002</v>
      </c>
      <c r="R12" s="5">
        <v>2</v>
      </c>
      <c r="S12" s="7">
        <v>3.1</v>
      </c>
      <c r="T12" s="7">
        <v>2.93</v>
      </c>
      <c r="U12" s="6">
        <v>0.99970000000000003</v>
      </c>
    </row>
    <row r="13" spans="1:21" x14ac:dyDescent="0.5">
      <c r="A13" s="4" t="s">
        <v>177</v>
      </c>
      <c r="B13" s="15">
        <v>267</v>
      </c>
      <c r="C13" s="3">
        <v>14</v>
      </c>
      <c r="D13" s="5">
        <v>0</v>
      </c>
      <c r="E13" s="5">
        <v>0</v>
      </c>
      <c r="F13" s="5">
        <v>3</v>
      </c>
      <c r="G13" s="5">
        <v>0</v>
      </c>
      <c r="H13" s="5">
        <v>0</v>
      </c>
      <c r="I13" s="5">
        <v>0</v>
      </c>
      <c r="J13" s="6">
        <v>0.52449999999999997</v>
      </c>
      <c r="K13" s="6">
        <v>0.52200000000000002</v>
      </c>
      <c r="L13" s="7">
        <v>8366</v>
      </c>
      <c r="M13" s="7">
        <v>62.06</v>
      </c>
      <c r="N13" s="5">
        <v>54.28</v>
      </c>
      <c r="O13" s="5">
        <v>5.59</v>
      </c>
      <c r="P13" s="5">
        <v>1.08</v>
      </c>
      <c r="Q13" s="5">
        <v>2.2400000000000002</v>
      </c>
      <c r="R13" s="5">
        <v>3</v>
      </c>
      <c r="S13" s="7">
        <v>3.22</v>
      </c>
      <c r="T13" s="7">
        <v>2.99</v>
      </c>
      <c r="U13" s="6">
        <v>0.75270000000000004</v>
      </c>
    </row>
    <row r="14" spans="1:21" x14ac:dyDescent="0.5">
      <c r="A14" s="4" t="s">
        <v>28</v>
      </c>
      <c r="B14" s="15">
        <v>185</v>
      </c>
      <c r="C14" s="3">
        <v>156</v>
      </c>
      <c r="D14" s="5">
        <v>0</v>
      </c>
      <c r="E14" s="5">
        <v>0</v>
      </c>
      <c r="F14" s="5">
        <v>3.78</v>
      </c>
      <c r="G14" s="5">
        <v>0</v>
      </c>
      <c r="H14" s="5">
        <v>0</v>
      </c>
      <c r="I14" s="5">
        <v>0</v>
      </c>
      <c r="J14" s="6">
        <v>0.54100000000000004</v>
      </c>
      <c r="K14" s="6">
        <v>0.53659999999999997</v>
      </c>
      <c r="L14" s="7">
        <v>8994.2199999999993</v>
      </c>
      <c r="M14" s="7">
        <v>65.52</v>
      </c>
      <c r="N14" s="5">
        <v>78.28</v>
      </c>
      <c r="O14" s="5">
        <v>6.13</v>
      </c>
      <c r="P14" s="5">
        <v>8.7899999999999991</v>
      </c>
      <c r="Q14" s="5">
        <v>3</v>
      </c>
      <c r="R14" s="5">
        <v>1.65</v>
      </c>
      <c r="S14" s="7">
        <v>5.4</v>
      </c>
      <c r="T14" s="7">
        <v>3.94</v>
      </c>
      <c r="U14" s="6">
        <v>0</v>
      </c>
    </row>
    <row r="15" spans="1:21" x14ac:dyDescent="0.5">
      <c r="A15" s="4" t="s">
        <v>178</v>
      </c>
      <c r="B15" s="15">
        <v>308</v>
      </c>
      <c r="C15" s="3">
        <v>0</v>
      </c>
      <c r="D15" s="5">
        <v>0.65</v>
      </c>
      <c r="E15" s="5">
        <v>0</v>
      </c>
      <c r="F15" s="5">
        <v>5.52</v>
      </c>
      <c r="G15" s="5">
        <v>0</v>
      </c>
      <c r="H15" s="5">
        <v>0</v>
      </c>
      <c r="I15" s="5">
        <v>0</v>
      </c>
      <c r="J15" s="6">
        <v>0.61609999999999998</v>
      </c>
      <c r="K15" s="6">
        <v>0.61699999999999999</v>
      </c>
      <c r="L15" s="7">
        <v>10237.99</v>
      </c>
      <c r="M15" s="7">
        <v>55.52</v>
      </c>
      <c r="N15" s="5">
        <v>91.07</v>
      </c>
      <c r="O15" s="5">
        <v>7.44</v>
      </c>
      <c r="P15" s="5">
        <v>1.17</v>
      </c>
      <c r="Q15" s="5">
        <v>3.38</v>
      </c>
      <c r="R15" s="5">
        <v>3.82</v>
      </c>
      <c r="S15" s="7">
        <v>4.04</v>
      </c>
      <c r="T15" s="7">
        <v>3.71</v>
      </c>
      <c r="U15" s="6">
        <v>0.95860000000000001</v>
      </c>
    </row>
    <row r="16" spans="1:21" x14ac:dyDescent="0.5">
      <c r="A16" s="4" t="s">
        <v>30</v>
      </c>
      <c r="B16" s="15">
        <v>53</v>
      </c>
      <c r="C16" s="3">
        <v>0</v>
      </c>
      <c r="D16" s="5">
        <v>0</v>
      </c>
      <c r="E16" s="5">
        <v>0</v>
      </c>
      <c r="F16" s="5">
        <v>3.77</v>
      </c>
      <c r="G16" s="5">
        <v>0</v>
      </c>
      <c r="H16" s="5">
        <v>0</v>
      </c>
      <c r="I16" s="5">
        <v>0</v>
      </c>
      <c r="J16" s="6">
        <v>0.5323</v>
      </c>
      <c r="K16" s="6">
        <v>0.53979999999999995</v>
      </c>
      <c r="L16" s="7">
        <v>14500.86</v>
      </c>
      <c r="M16" s="7">
        <v>67.92</v>
      </c>
      <c r="N16" s="5">
        <v>105.48</v>
      </c>
      <c r="O16" s="5">
        <v>5.2</v>
      </c>
      <c r="P16" s="5">
        <v>2.09</v>
      </c>
      <c r="Q16" s="5">
        <v>4.25</v>
      </c>
      <c r="R16" s="5">
        <v>3</v>
      </c>
      <c r="S16" s="7">
        <v>6.75</v>
      </c>
      <c r="T16" s="7">
        <v>6.2</v>
      </c>
      <c r="U16" s="6">
        <v>0.75360000000000005</v>
      </c>
    </row>
    <row r="17" spans="1:21" x14ac:dyDescent="0.5">
      <c r="A17" s="4" t="s">
        <v>179</v>
      </c>
      <c r="B17" s="15">
        <v>203</v>
      </c>
      <c r="C17" s="3">
        <v>0</v>
      </c>
      <c r="D17" s="5">
        <v>0.49</v>
      </c>
      <c r="E17" s="5">
        <v>0</v>
      </c>
      <c r="F17" s="5">
        <v>2.46</v>
      </c>
      <c r="G17" s="5">
        <v>0</v>
      </c>
      <c r="H17" s="5">
        <v>0</v>
      </c>
      <c r="I17" s="5">
        <v>0</v>
      </c>
      <c r="J17" s="6">
        <v>0.57609999999999995</v>
      </c>
      <c r="K17" s="6">
        <v>0.57450000000000001</v>
      </c>
      <c r="L17" s="7">
        <v>10065.129999999999</v>
      </c>
      <c r="M17" s="7">
        <v>62.07</v>
      </c>
      <c r="N17" s="5">
        <v>68.260000000000005</v>
      </c>
      <c r="O17" s="5">
        <v>6.23</v>
      </c>
      <c r="P17" s="5">
        <v>1.03</v>
      </c>
      <c r="Q17" s="5">
        <v>6.63</v>
      </c>
      <c r="R17" s="5">
        <v>2.27</v>
      </c>
      <c r="S17" s="7">
        <v>3.36</v>
      </c>
      <c r="T17" s="7">
        <v>3.34</v>
      </c>
      <c r="U17" s="6">
        <v>0.91620000000000001</v>
      </c>
    </row>
    <row r="18" spans="1:21" x14ac:dyDescent="0.5">
      <c r="A18" s="4" t="s">
        <v>187</v>
      </c>
      <c r="B18" s="15">
        <v>120</v>
      </c>
      <c r="C18" s="3">
        <v>0</v>
      </c>
      <c r="D18" s="5">
        <v>0.83</v>
      </c>
      <c r="E18" s="5">
        <v>0</v>
      </c>
      <c r="F18" s="5">
        <v>5</v>
      </c>
      <c r="G18" s="5">
        <v>0</v>
      </c>
      <c r="H18" s="5">
        <v>0</v>
      </c>
      <c r="I18" s="5">
        <v>0</v>
      </c>
      <c r="J18" s="6">
        <v>0.63190000000000002</v>
      </c>
      <c r="K18" s="6">
        <v>0.62839999999999996</v>
      </c>
      <c r="L18" s="7">
        <v>9059.24</v>
      </c>
      <c r="M18" s="7">
        <v>58.33</v>
      </c>
      <c r="N18" s="5">
        <v>53.23</v>
      </c>
      <c r="O18" s="5">
        <v>5.23</v>
      </c>
      <c r="P18" s="5">
        <v>0.99</v>
      </c>
      <c r="Q18" s="5">
        <v>6.45</v>
      </c>
      <c r="R18" s="5">
        <v>3</v>
      </c>
      <c r="S18" s="7">
        <v>2.82</v>
      </c>
      <c r="T18" s="7">
        <v>3.12</v>
      </c>
      <c r="U18" s="6">
        <v>1.1571</v>
      </c>
    </row>
    <row r="19" spans="1:21" x14ac:dyDescent="0.5">
      <c r="A19" s="4" t="s">
        <v>191</v>
      </c>
      <c r="B19" s="15">
        <v>103</v>
      </c>
      <c r="C19" s="3">
        <v>0</v>
      </c>
      <c r="D19" s="5">
        <v>1.94</v>
      </c>
      <c r="E19" s="5">
        <v>0</v>
      </c>
      <c r="F19" s="5">
        <v>6.8</v>
      </c>
      <c r="G19" s="5">
        <v>0</v>
      </c>
      <c r="H19" s="5">
        <v>0</v>
      </c>
      <c r="I19" s="5">
        <v>0</v>
      </c>
      <c r="J19" s="6">
        <v>0.71699999999999997</v>
      </c>
      <c r="K19" s="6">
        <v>0.74139999999999995</v>
      </c>
      <c r="L19" s="7">
        <v>7683.42</v>
      </c>
      <c r="M19" s="7">
        <v>58.25</v>
      </c>
      <c r="N19" s="5">
        <v>87.14</v>
      </c>
      <c r="O19" s="5">
        <v>7.36</v>
      </c>
      <c r="P19" s="5">
        <v>1.07</v>
      </c>
      <c r="Q19" s="5">
        <v>6.75</v>
      </c>
      <c r="R19" s="5">
        <v>2.64</v>
      </c>
      <c r="S19" s="7">
        <v>2.83</v>
      </c>
      <c r="T19" s="7">
        <v>3.55</v>
      </c>
      <c r="U19" s="6">
        <v>0</v>
      </c>
    </row>
    <row r="20" spans="1:21" ht="9.75" customHeight="1" x14ac:dyDescent="0.5">
      <c r="A20" s="8"/>
      <c r="B20" s="8"/>
      <c r="C20" s="8"/>
      <c r="D20" s="9"/>
      <c r="E20" s="9"/>
      <c r="F20" s="9"/>
      <c r="G20" s="9"/>
      <c r="H20" s="9"/>
      <c r="I20" s="9"/>
      <c r="J20" s="10"/>
      <c r="K20" s="10"/>
      <c r="L20" s="11"/>
      <c r="M20" s="9"/>
      <c r="N20" s="9"/>
      <c r="O20" s="9"/>
      <c r="P20" s="11"/>
      <c r="Q20" s="9"/>
    </row>
    <row r="21" spans="1:21" x14ac:dyDescent="0.5">
      <c r="A21" s="13" t="s">
        <v>34</v>
      </c>
      <c r="B21" s="13"/>
      <c r="C21" s="13"/>
      <c r="D21" s="12"/>
      <c r="E21" s="14"/>
      <c r="F21" s="14"/>
      <c r="G21" s="14"/>
      <c r="H21" s="14"/>
      <c r="I21" s="14"/>
      <c r="J21" s="14"/>
      <c r="K21" s="1" t="s">
        <v>37</v>
      </c>
    </row>
    <row r="22" spans="1:21" x14ac:dyDescent="0.5">
      <c r="A22" s="1" t="s">
        <v>36</v>
      </c>
      <c r="D22" s="12"/>
      <c r="E22" s="14"/>
      <c r="F22" s="14"/>
      <c r="G22" s="14"/>
      <c r="H22" s="14"/>
      <c r="I22" s="14"/>
      <c r="J22" s="14"/>
      <c r="K22" s="1" t="s">
        <v>39</v>
      </c>
    </row>
    <row r="23" spans="1:21" x14ac:dyDescent="0.5">
      <c r="A23" s="1" t="s">
        <v>38</v>
      </c>
      <c r="D23" s="12"/>
      <c r="E23" s="14"/>
      <c r="F23" s="14"/>
      <c r="G23" s="14"/>
      <c r="H23" s="14"/>
      <c r="I23" s="14"/>
      <c r="J23" s="14"/>
      <c r="K23" s="1" t="s">
        <v>106</v>
      </c>
    </row>
    <row r="24" spans="1:21" x14ac:dyDescent="0.5">
      <c r="A24" s="1" t="s">
        <v>40</v>
      </c>
      <c r="D24" s="12"/>
      <c r="E24" s="14"/>
      <c r="F24" s="14"/>
      <c r="G24" s="14"/>
      <c r="H24" s="14"/>
      <c r="I24" s="14"/>
      <c r="J24" s="14"/>
      <c r="K24" s="1" t="s">
        <v>41</v>
      </c>
    </row>
    <row r="25" spans="1:21" x14ac:dyDescent="0.5">
      <c r="A25" s="1" t="s">
        <v>42</v>
      </c>
      <c r="D25" s="12"/>
      <c r="E25" s="14"/>
      <c r="F25" s="14"/>
      <c r="G25" s="14"/>
      <c r="H25" s="14"/>
      <c r="I25" s="14"/>
      <c r="J25" s="14"/>
      <c r="K25" s="1" t="s">
        <v>43</v>
      </c>
    </row>
    <row r="26" spans="1:21" x14ac:dyDescent="0.5">
      <c r="A26" s="1" t="s">
        <v>44</v>
      </c>
      <c r="D26" s="12"/>
      <c r="E26" s="14"/>
      <c r="F26" s="14"/>
      <c r="G26" s="14"/>
      <c r="H26" s="14"/>
      <c r="I26" s="14"/>
      <c r="J26" s="14"/>
      <c r="K26" s="1" t="s">
        <v>45</v>
      </c>
    </row>
    <row r="27" spans="1:21" x14ac:dyDescent="0.5">
      <c r="A27" s="1" t="s">
        <v>35</v>
      </c>
      <c r="K27" s="1" t="s">
        <v>46</v>
      </c>
    </row>
    <row r="28" spans="1:21" x14ac:dyDescent="0.5">
      <c r="A28" s="1" t="str">
        <f>+ตค!A28</f>
        <v xml:space="preserve">โปรแกรม DRGimdex V.5  DRG 5.1  ประมลผล </v>
      </c>
      <c r="K28" s="1" t="s">
        <v>98</v>
      </c>
    </row>
    <row r="29" spans="1:21" x14ac:dyDescent="0.5">
      <c r="D29" s="12"/>
      <c r="E29" s="14"/>
      <c r="F29" s="14"/>
      <c r="G29" s="14"/>
      <c r="H29" s="14"/>
      <c r="I29" s="14"/>
      <c r="J29" s="14"/>
    </row>
    <row r="30" spans="1:21" x14ac:dyDescent="0.5">
      <c r="D30" s="12"/>
      <c r="E30" s="14"/>
      <c r="F30" s="14"/>
      <c r="G30" s="14"/>
      <c r="H30" s="14"/>
      <c r="I30" s="14"/>
      <c r="J30" s="14"/>
    </row>
  </sheetData>
  <mergeCells count="8">
    <mergeCell ref="Q2:T2"/>
    <mergeCell ref="A2:A3"/>
    <mergeCell ref="B2:B3"/>
    <mergeCell ref="C2:C3"/>
    <mergeCell ref="D2:F2"/>
    <mergeCell ref="G2:I2"/>
    <mergeCell ref="J2:M2"/>
    <mergeCell ref="N2:P2"/>
  </mergeCells>
  <printOptions horizontalCentered="1"/>
  <pageMargins left="0.15748031496062992" right="0.15748031496062992" top="0.27559055118110237" bottom="0" header="0.27559055118110237" footer="0.39370078740157483"/>
  <pageSetup paperSize="9" scale="81" orientation="landscape" r:id="rId1"/>
  <headerFooter alignWithMargins="0">
    <oddHeader>&amp;R&amp;"Arial,ตัวหนา"&amp;16เอกสารหมายเลข 7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zoomScale="90" zoomScaleNormal="90" workbookViewId="0">
      <pane xSplit="1" ySplit="3" topLeftCell="B4" activePane="bottomRight" state="frozen"/>
      <selection activeCell="K34" sqref="K34"/>
      <selection pane="topRight" activeCell="K34" sqref="K34"/>
      <selection pane="bottomLeft" activeCell="K34" sqref="K34"/>
      <selection pane="bottomRight" activeCell="U12" sqref="U12"/>
    </sheetView>
  </sheetViews>
  <sheetFormatPr defaultRowHeight="23.25" x14ac:dyDescent="0.5"/>
  <cols>
    <col min="1" max="1" width="34" style="1" customWidth="1"/>
    <col min="2" max="2" width="6.85546875" style="1" customWidth="1"/>
    <col min="3" max="3" width="8.7109375" style="1" customWidth="1"/>
    <col min="4" max="4" width="7.42578125" style="1" bestFit="1" customWidth="1"/>
    <col min="5" max="5" width="5.42578125" style="1" bestFit="1" customWidth="1"/>
    <col min="6" max="6" width="5.85546875" style="1" customWidth="1"/>
    <col min="7" max="7" width="8" style="1" customWidth="1"/>
    <col min="8" max="8" width="5.42578125" style="1" bestFit="1" customWidth="1"/>
    <col min="9" max="9" width="8.7109375" style="1" customWidth="1"/>
    <col min="10" max="10" width="6.42578125" style="1" bestFit="1" customWidth="1"/>
    <col min="11" max="11" width="8" style="1" customWidth="1"/>
    <col min="12" max="12" width="8.85546875" style="1" bestFit="1" customWidth="1"/>
    <col min="13" max="13" width="7.85546875" style="1" bestFit="1" customWidth="1"/>
    <col min="14" max="14" width="7.42578125" style="1" bestFit="1" customWidth="1"/>
    <col min="15" max="15" width="5.42578125" style="1" bestFit="1" customWidth="1"/>
    <col min="16" max="16" width="4.42578125" style="1" bestFit="1" customWidth="1"/>
    <col min="17" max="17" width="5.42578125" style="1" bestFit="1" customWidth="1"/>
    <col min="18" max="18" width="4.42578125" style="1" bestFit="1" customWidth="1"/>
    <col min="19" max="19" width="9.140625" style="1"/>
    <col min="20" max="20" width="7.140625" style="1" bestFit="1" customWidth="1"/>
    <col min="21" max="16384" width="9.140625" style="1"/>
  </cols>
  <sheetData>
    <row r="1" spans="1:24" x14ac:dyDescent="0.5">
      <c r="A1" s="1" t="s">
        <v>174</v>
      </c>
    </row>
    <row r="2" spans="1:24" ht="43.5" customHeight="1" x14ac:dyDescent="0.5">
      <c r="A2" s="147" t="s">
        <v>0</v>
      </c>
      <c r="B2" s="149" t="s">
        <v>1</v>
      </c>
      <c r="C2" s="149" t="s">
        <v>2</v>
      </c>
      <c r="D2" s="143" t="s">
        <v>3</v>
      </c>
      <c r="E2" s="144"/>
      <c r="F2" s="145"/>
      <c r="G2" s="151" t="s">
        <v>4</v>
      </c>
      <c r="H2" s="152"/>
      <c r="I2" s="153"/>
      <c r="J2" s="146" t="s">
        <v>5</v>
      </c>
      <c r="K2" s="146"/>
      <c r="L2" s="146"/>
      <c r="M2" s="146"/>
      <c r="N2" s="146" t="s">
        <v>6</v>
      </c>
      <c r="O2" s="146"/>
      <c r="P2" s="146"/>
      <c r="Q2" s="143" t="s">
        <v>107</v>
      </c>
      <c r="R2" s="144"/>
      <c r="S2" s="144"/>
      <c r="T2" s="145"/>
      <c r="U2" s="3" t="s">
        <v>7</v>
      </c>
    </row>
    <row r="3" spans="1:24" x14ac:dyDescent="0.5">
      <c r="A3" s="148"/>
      <c r="B3" s="150"/>
      <c r="C3" s="150"/>
      <c r="D3" s="53" t="s">
        <v>8</v>
      </c>
      <c r="E3" s="53" t="s">
        <v>9</v>
      </c>
      <c r="F3" s="53" t="s">
        <v>10</v>
      </c>
      <c r="G3" s="53" t="s">
        <v>11</v>
      </c>
      <c r="H3" s="53" t="s">
        <v>12</v>
      </c>
      <c r="I3" s="53" t="s">
        <v>13</v>
      </c>
      <c r="J3" s="53" t="s">
        <v>14</v>
      </c>
      <c r="K3" s="53" t="s">
        <v>15</v>
      </c>
      <c r="L3" s="53" t="s">
        <v>16</v>
      </c>
      <c r="M3" s="53" t="s">
        <v>105</v>
      </c>
      <c r="N3" s="53" t="s">
        <v>17</v>
      </c>
      <c r="O3" s="53" t="s">
        <v>18</v>
      </c>
      <c r="P3" s="53" t="s">
        <v>19</v>
      </c>
      <c r="Q3" s="53" t="s">
        <v>108</v>
      </c>
      <c r="R3" s="53" t="s">
        <v>109</v>
      </c>
      <c r="S3" s="53" t="s">
        <v>110</v>
      </c>
      <c r="T3" s="53" t="s">
        <v>111</v>
      </c>
      <c r="U3" s="53" t="s">
        <v>97</v>
      </c>
    </row>
    <row r="4" spans="1:24" x14ac:dyDescent="0.5">
      <c r="A4" s="4" t="s">
        <v>181</v>
      </c>
      <c r="B4" s="15">
        <v>2993</v>
      </c>
      <c r="C4" s="3">
        <v>0</v>
      </c>
      <c r="D4" s="5">
        <v>4.67</v>
      </c>
      <c r="E4" s="5">
        <v>2.15</v>
      </c>
      <c r="F4" s="5">
        <v>3.34</v>
      </c>
      <c r="G4" s="5">
        <v>0</v>
      </c>
      <c r="H4" s="5">
        <v>10.16</v>
      </c>
      <c r="I4" s="5">
        <v>4.05</v>
      </c>
      <c r="J4" s="6">
        <v>1.4462999999999999</v>
      </c>
      <c r="K4" s="6">
        <v>1.4444999999999999</v>
      </c>
      <c r="L4" s="7">
        <v>13810.96</v>
      </c>
      <c r="M4" s="7">
        <v>36.479999999999997</v>
      </c>
      <c r="N4" s="5">
        <v>94.84</v>
      </c>
      <c r="O4" s="5">
        <v>4.9800000000000004</v>
      </c>
      <c r="P4" s="5">
        <v>1.1599999999999999</v>
      </c>
      <c r="Q4" s="5">
        <v>8.07</v>
      </c>
      <c r="R4" s="5">
        <v>5.33</v>
      </c>
      <c r="S4" s="7">
        <v>5.57</v>
      </c>
      <c r="T4" s="7">
        <v>5.39</v>
      </c>
      <c r="U4" s="6">
        <v>2.8349000000000002</v>
      </c>
      <c r="X4" s="1" t="s">
        <v>195</v>
      </c>
    </row>
    <row r="5" spans="1:24" x14ac:dyDescent="0.5">
      <c r="A5" s="4" t="s">
        <v>182</v>
      </c>
      <c r="B5" s="15">
        <v>848</v>
      </c>
      <c r="C5" s="3">
        <v>1</v>
      </c>
      <c r="D5" s="5">
        <v>2.36</v>
      </c>
      <c r="E5" s="5">
        <v>0</v>
      </c>
      <c r="F5" s="5">
        <v>2.95</v>
      </c>
      <c r="G5" s="5">
        <v>0</v>
      </c>
      <c r="H5" s="5">
        <v>0</v>
      </c>
      <c r="I5" s="5">
        <v>0</v>
      </c>
      <c r="J5" s="6">
        <v>0.97209999999999996</v>
      </c>
      <c r="K5" s="6">
        <v>0.9728</v>
      </c>
      <c r="L5" s="7">
        <v>12470.44</v>
      </c>
      <c r="M5" s="7">
        <v>42.15</v>
      </c>
      <c r="N5" s="5">
        <v>66.02</v>
      </c>
      <c r="O5" s="5">
        <v>4.07</v>
      </c>
      <c r="P5" s="5">
        <v>1.25</v>
      </c>
      <c r="Q5" s="5">
        <v>7.26</v>
      </c>
      <c r="R5" s="5">
        <v>5.31</v>
      </c>
      <c r="S5" s="7">
        <v>4.58</v>
      </c>
      <c r="T5" s="7">
        <v>4.8099999999999996</v>
      </c>
      <c r="U5" s="6">
        <v>1.2614000000000001</v>
      </c>
    </row>
    <row r="6" spans="1:24" x14ac:dyDescent="0.5">
      <c r="A6" s="4" t="s">
        <v>47</v>
      </c>
      <c r="B6" s="15">
        <v>209</v>
      </c>
      <c r="C6" s="3">
        <v>0</v>
      </c>
      <c r="D6" s="5">
        <v>0.48</v>
      </c>
      <c r="E6" s="5">
        <v>0</v>
      </c>
      <c r="F6" s="5">
        <v>5.26</v>
      </c>
      <c r="G6" s="5">
        <v>0</v>
      </c>
      <c r="H6" s="5">
        <v>0</v>
      </c>
      <c r="I6" s="5">
        <v>0</v>
      </c>
      <c r="J6" s="6">
        <v>0.62170000000000003</v>
      </c>
      <c r="K6" s="6">
        <v>0.61850000000000005</v>
      </c>
      <c r="L6" s="7">
        <v>8037.33</v>
      </c>
      <c r="M6" s="7">
        <v>52.15</v>
      </c>
      <c r="N6" s="5">
        <v>67</v>
      </c>
      <c r="O6" s="5">
        <v>6.63</v>
      </c>
      <c r="P6" s="5">
        <v>0.96</v>
      </c>
      <c r="Q6" s="5">
        <v>3.06</v>
      </c>
      <c r="R6" s="5">
        <v>2.29</v>
      </c>
      <c r="S6" s="7">
        <v>3.17</v>
      </c>
      <c r="T6" s="7">
        <v>3</v>
      </c>
      <c r="U6" s="6">
        <v>0.95320000000000005</v>
      </c>
    </row>
    <row r="7" spans="1:24" ht="20.25" customHeight="1" x14ac:dyDescent="0.5">
      <c r="A7" s="4" t="s">
        <v>183</v>
      </c>
      <c r="B7" s="15">
        <v>236</v>
      </c>
      <c r="C7" s="3">
        <v>0</v>
      </c>
      <c r="D7" s="5">
        <v>0.85</v>
      </c>
      <c r="E7" s="5">
        <v>0</v>
      </c>
      <c r="F7" s="5">
        <v>5.08</v>
      </c>
      <c r="G7" s="5">
        <v>0</v>
      </c>
      <c r="H7" s="5">
        <v>0</v>
      </c>
      <c r="I7" s="5">
        <v>0</v>
      </c>
      <c r="J7" s="6">
        <v>0.66190000000000004</v>
      </c>
      <c r="K7" s="6">
        <v>0.65759999999999996</v>
      </c>
      <c r="L7" s="7">
        <v>7997.98</v>
      </c>
      <c r="M7" s="7">
        <v>41.1</v>
      </c>
      <c r="N7" s="5">
        <v>78.8</v>
      </c>
      <c r="O7" s="5">
        <v>6.44</v>
      </c>
      <c r="P7" s="5">
        <v>1.07</v>
      </c>
      <c r="Q7" s="5">
        <v>4.25</v>
      </c>
      <c r="R7" s="5">
        <v>3</v>
      </c>
      <c r="S7" s="7">
        <v>3.72</v>
      </c>
      <c r="T7" s="7">
        <v>3.64</v>
      </c>
      <c r="U7" s="6">
        <v>0.8931</v>
      </c>
    </row>
    <row r="8" spans="1:24" x14ac:dyDescent="0.5">
      <c r="A8" s="4" t="s">
        <v>184</v>
      </c>
      <c r="B8" s="15">
        <v>155</v>
      </c>
      <c r="C8" s="3">
        <v>1</v>
      </c>
      <c r="D8" s="5">
        <v>1.29</v>
      </c>
      <c r="E8" s="5">
        <v>0</v>
      </c>
      <c r="F8" s="5">
        <v>3.23</v>
      </c>
      <c r="G8" s="5">
        <v>0</v>
      </c>
      <c r="H8" s="5">
        <v>0</v>
      </c>
      <c r="I8" s="5">
        <v>0</v>
      </c>
      <c r="J8" s="6">
        <v>0.71389999999999998</v>
      </c>
      <c r="K8" s="6">
        <v>0.71120000000000005</v>
      </c>
      <c r="L8" s="7">
        <v>8081.73</v>
      </c>
      <c r="M8" s="7">
        <v>47.4</v>
      </c>
      <c r="N8" s="5">
        <v>51.39</v>
      </c>
      <c r="O8" s="5">
        <v>4.1100000000000003</v>
      </c>
      <c r="P8" s="5">
        <v>1.1299999999999999</v>
      </c>
      <c r="Q8" s="5">
        <v>3.67</v>
      </c>
      <c r="R8" s="5">
        <v>7.88</v>
      </c>
      <c r="S8" s="7">
        <v>3.51</v>
      </c>
      <c r="T8" s="7">
        <v>3.69</v>
      </c>
      <c r="U8" s="6">
        <v>1.9107000000000001</v>
      </c>
    </row>
    <row r="9" spans="1:24" x14ac:dyDescent="0.5">
      <c r="A9" s="4" t="s">
        <v>185</v>
      </c>
      <c r="B9" s="15">
        <v>136</v>
      </c>
      <c r="C9" s="3">
        <v>0</v>
      </c>
      <c r="D9" s="5">
        <v>0</v>
      </c>
      <c r="E9" s="5">
        <v>0</v>
      </c>
      <c r="F9" s="5">
        <v>3.68</v>
      </c>
      <c r="G9" s="5">
        <v>0</v>
      </c>
      <c r="H9" s="5">
        <v>0</v>
      </c>
      <c r="I9" s="5">
        <v>0</v>
      </c>
      <c r="J9" s="6">
        <v>0.51239999999999997</v>
      </c>
      <c r="K9" s="6">
        <v>0.51080000000000003</v>
      </c>
      <c r="L9" s="7">
        <v>6941.45</v>
      </c>
      <c r="M9" s="7">
        <v>58.09</v>
      </c>
      <c r="N9" s="5">
        <v>43.93</v>
      </c>
      <c r="O9" s="5">
        <v>4.71</v>
      </c>
      <c r="P9" s="5">
        <v>0.94</v>
      </c>
      <c r="Q9" s="5">
        <v>3.82</v>
      </c>
      <c r="R9" s="5">
        <v>2</v>
      </c>
      <c r="S9" s="7">
        <v>2.75</v>
      </c>
      <c r="T9" s="7">
        <v>2.77</v>
      </c>
      <c r="U9" s="6">
        <v>0.51829999999999998</v>
      </c>
    </row>
    <row r="10" spans="1:24" x14ac:dyDescent="0.5">
      <c r="A10" s="4" t="s">
        <v>186</v>
      </c>
      <c r="B10" s="15">
        <v>381</v>
      </c>
      <c r="C10" s="3">
        <v>0</v>
      </c>
      <c r="D10" s="5">
        <v>0.26</v>
      </c>
      <c r="E10" s="5">
        <v>0</v>
      </c>
      <c r="F10" s="5">
        <v>4.99</v>
      </c>
      <c r="G10" s="5">
        <v>0</v>
      </c>
      <c r="H10" s="5">
        <v>0</v>
      </c>
      <c r="I10" s="5">
        <v>0</v>
      </c>
      <c r="J10" s="6">
        <v>0.56799999999999995</v>
      </c>
      <c r="K10" s="6">
        <v>0.56710000000000005</v>
      </c>
      <c r="L10" s="7">
        <v>10067.83</v>
      </c>
      <c r="M10" s="7">
        <v>58.01</v>
      </c>
      <c r="N10" s="5">
        <v>113.83</v>
      </c>
      <c r="O10" s="5">
        <v>8.9499999999999993</v>
      </c>
      <c r="P10" s="5">
        <v>1.18</v>
      </c>
      <c r="Q10" s="5">
        <v>2.78</v>
      </c>
      <c r="R10" s="5">
        <v>2.64</v>
      </c>
      <c r="S10" s="7">
        <v>4</v>
      </c>
      <c r="T10" s="7">
        <v>3.72</v>
      </c>
      <c r="U10" s="6">
        <v>0.61150000000000004</v>
      </c>
    </row>
    <row r="11" spans="1:24" x14ac:dyDescent="0.5">
      <c r="A11" s="4" t="s">
        <v>176</v>
      </c>
      <c r="B11" s="15">
        <v>179</v>
      </c>
      <c r="C11" s="3">
        <v>2</v>
      </c>
      <c r="D11" s="5">
        <v>0.56000000000000005</v>
      </c>
      <c r="E11" s="5">
        <v>0</v>
      </c>
      <c r="F11" s="5">
        <v>2.79</v>
      </c>
      <c r="G11" s="5">
        <v>0</v>
      </c>
      <c r="H11" s="5">
        <v>0</v>
      </c>
      <c r="I11" s="5">
        <v>0</v>
      </c>
      <c r="J11" s="6">
        <v>0.65269999999999995</v>
      </c>
      <c r="K11" s="6">
        <v>0.65059999999999996</v>
      </c>
      <c r="L11" s="7">
        <v>7325.18</v>
      </c>
      <c r="M11" s="7">
        <v>46.33</v>
      </c>
      <c r="N11" s="5">
        <v>64.33</v>
      </c>
      <c r="O11" s="5">
        <v>5.8</v>
      </c>
      <c r="P11" s="5">
        <v>0.98</v>
      </c>
      <c r="Q11" s="5">
        <v>3.85</v>
      </c>
      <c r="R11" s="5">
        <v>4.58</v>
      </c>
      <c r="S11" s="7">
        <v>3.24</v>
      </c>
      <c r="T11" s="7">
        <v>3.3</v>
      </c>
      <c r="U11" s="6">
        <v>1.0106999999999999</v>
      </c>
    </row>
    <row r="12" spans="1:24" x14ac:dyDescent="0.5">
      <c r="A12" s="4" t="s">
        <v>26</v>
      </c>
      <c r="B12" s="15">
        <v>181</v>
      </c>
      <c r="C12" s="3">
        <v>0</v>
      </c>
      <c r="D12" s="5">
        <v>0</v>
      </c>
      <c r="E12" s="5">
        <v>0</v>
      </c>
      <c r="F12" s="5">
        <v>4.97</v>
      </c>
      <c r="G12" s="5">
        <v>0</v>
      </c>
      <c r="H12" s="5">
        <v>0</v>
      </c>
      <c r="I12" s="5">
        <v>0</v>
      </c>
      <c r="J12" s="6">
        <v>0.68169999999999997</v>
      </c>
      <c r="K12" s="6">
        <v>0.67710000000000004</v>
      </c>
      <c r="L12" s="7">
        <v>6110.67</v>
      </c>
      <c r="M12" s="7">
        <v>58.01</v>
      </c>
      <c r="N12" s="5">
        <v>54.56</v>
      </c>
      <c r="O12" s="5">
        <v>5.93</v>
      </c>
      <c r="P12" s="5">
        <v>0.89</v>
      </c>
      <c r="Q12" s="5">
        <v>2.63</v>
      </c>
      <c r="R12" s="5">
        <v>2.29</v>
      </c>
      <c r="S12" s="7">
        <v>2.83</v>
      </c>
      <c r="T12" s="7">
        <v>2.75</v>
      </c>
      <c r="U12" s="6">
        <v>1.0598000000000001</v>
      </c>
    </row>
    <row r="13" spans="1:24" x14ac:dyDescent="0.5">
      <c r="A13" s="4" t="s">
        <v>177</v>
      </c>
      <c r="B13" s="15">
        <v>262</v>
      </c>
      <c r="C13" s="3">
        <v>0</v>
      </c>
      <c r="D13" s="5">
        <v>0.38</v>
      </c>
      <c r="E13" s="5">
        <v>0</v>
      </c>
      <c r="F13" s="5">
        <v>5.34</v>
      </c>
      <c r="G13" s="5">
        <v>0</v>
      </c>
      <c r="H13" s="5">
        <v>0</v>
      </c>
      <c r="I13" s="5">
        <v>0</v>
      </c>
      <c r="J13" s="6">
        <v>0.61229999999999996</v>
      </c>
      <c r="K13" s="6">
        <v>0.61</v>
      </c>
      <c r="L13" s="7">
        <v>8098.48</v>
      </c>
      <c r="M13" s="7">
        <v>5382</v>
      </c>
      <c r="N13" s="5">
        <v>58.84</v>
      </c>
      <c r="O13" s="5">
        <v>5.57</v>
      </c>
      <c r="P13" s="5">
        <v>1</v>
      </c>
      <c r="Q13" s="5">
        <v>3.43</v>
      </c>
      <c r="R13" s="5">
        <v>2.1800000000000002</v>
      </c>
      <c r="S13" s="7">
        <v>3.31</v>
      </c>
      <c r="T13" s="7">
        <v>3.15</v>
      </c>
      <c r="U13" s="6">
        <v>0.45650000000000002</v>
      </c>
    </row>
    <row r="14" spans="1:24" x14ac:dyDescent="0.5">
      <c r="A14" s="4" t="s">
        <v>28</v>
      </c>
      <c r="B14" s="15">
        <v>188</v>
      </c>
      <c r="C14" s="3">
        <v>55</v>
      </c>
      <c r="D14" s="5">
        <v>0.53</v>
      </c>
      <c r="E14" s="5">
        <v>0</v>
      </c>
      <c r="F14" s="5">
        <v>3.72</v>
      </c>
      <c r="G14" s="5">
        <v>0</v>
      </c>
      <c r="H14" s="5">
        <v>0</v>
      </c>
      <c r="I14" s="5">
        <v>0</v>
      </c>
      <c r="J14" s="6">
        <v>0.64570000000000005</v>
      </c>
      <c r="K14" s="6">
        <v>0.64029999999999998</v>
      </c>
      <c r="L14" s="7">
        <v>7154.89</v>
      </c>
      <c r="M14" s="7">
        <v>52.63</v>
      </c>
      <c r="N14" s="5">
        <v>58</v>
      </c>
      <c r="O14" s="5">
        <v>6.13</v>
      </c>
      <c r="P14" s="5">
        <v>1.23</v>
      </c>
      <c r="Q14" s="5">
        <v>3.14</v>
      </c>
      <c r="R14" s="5">
        <v>2.33</v>
      </c>
      <c r="S14" s="7">
        <v>3.01</v>
      </c>
      <c r="T14" s="7">
        <v>2.83</v>
      </c>
      <c r="U14" s="6">
        <v>1.6506000000000001</v>
      </c>
    </row>
    <row r="15" spans="1:24" x14ac:dyDescent="0.5">
      <c r="A15" s="4" t="s">
        <v>178</v>
      </c>
      <c r="B15" s="15">
        <v>208</v>
      </c>
      <c r="C15" s="3">
        <v>0</v>
      </c>
      <c r="D15" s="5">
        <v>1.07</v>
      </c>
      <c r="E15" s="5">
        <v>0</v>
      </c>
      <c r="F15" s="5">
        <v>5</v>
      </c>
      <c r="G15" s="5">
        <v>0</v>
      </c>
      <c r="H15" s="5">
        <v>0</v>
      </c>
      <c r="I15" s="5">
        <v>0</v>
      </c>
      <c r="J15" s="6">
        <v>0.59609999999999996</v>
      </c>
      <c r="K15" s="6">
        <v>0.59540000000000004</v>
      </c>
      <c r="L15" s="7">
        <v>11103.97</v>
      </c>
      <c r="M15" s="7">
        <v>57.5</v>
      </c>
      <c r="N15" s="5">
        <v>74.87</v>
      </c>
      <c r="O15" s="5">
        <v>6.79</v>
      </c>
      <c r="P15" s="5">
        <v>1.06</v>
      </c>
      <c r="Q15" s="5">
        <v>3.67</v>
      </c>
      <c r="R15" s="5">
        <v>1</v>
      </c>
      <c r="S15" s="7">
        <v>3.57</v>
      </c>
      <c r="T15" s="7">
        <v>3.24</v>
      </c>
      <c r="U15" s="6">
        <v>0.61170000000000002</v>
      </c>
    </row>
    <row r="16" spans="1:24" x14ac:dyDescent="0.5">
      <c r="A16" s="4" t="s">
        <v>30</v>
      </c>
      <c r="B16" s="15">
        <v>56</v>
      </c>
      <c r="C16" s="3">
        <v>0</v>
      </c>
      <c r="D16" s="5">
        <v>0</v>
      </c>
      <c r="E16" s="5">
        <v>0</v>
      </c>
      <c r="F16" s="5">
        <v>10.71</v>
      </c>
      <c r="G16" s="5">
        <v>0</v>
      </c>
      <c r="H16" s="5">
        <v>0</v>
      </c>
      <c r="I16" s="5">
        <v>0</v>
      </c>
      <c r="J16" s="6">
        <v>0.49869999999999998</v>
      </c>
      <c r="K16" s="6">
        <v>0.49909999999999999</v>
      </c>
      <c r="L16" s="7">
        <v>9000.66</v>
      </c>
      <c r="M16" s="7">
        <v>75</v>
      </c>
      <c r="N16" s="5">
        <v>68</v>
      </c>
      <c r="O16" s="5">
        <v>5.5</v>
      </c>
      <c r="P16" s="5">
        <v>1.32</v>
      </c>
      <c r="Q16" s="5">
        <v>2</v>
      </c>
      <c r="R16" s="5">
        <v>1</v>
      </c>
      <c r="S16" s="7">
        <v>4.04</v>
      </c>
      <c r="T16" s="7">
        <v>3.67</v>
      </c>
      <c r="U16" s="6">
        <v>0.81579999999999997</v>
      </c>
    </row>
    <row r="17" spans="1:21" x14ac:dyDescent="0.5">
      <c r="A17" s="4" t="s">
        <v>179</v>
      </c>
      <c r="B17" s="15">
        <v>217</v>
      </c>
      <c r="C17" s="3">
        <v>3</v>
      </c>
      <c r="D17" s="5">
        <v>0.46</v>
      </c>
      <c r="E17" s="5">
        <v>0</v>
      </c>
      <c r="F17" s="5">
        <v>3.23</v>
      </c>
      <c r="G17" s="5">
        <v>0</v>
      </c>
      <c r="H17" s="5">
        <v>0</v>
      </c>
      <c r="I17" s="5">
        <v>0</v>
      </c>
      <c r="J17" s="6">
        <v>0.56620000000000004</v>
      </c>
      <c r="K17" s="6">
        <v>0.56230000000000002</v>
      </c>
      <c r="L17" s="7">
        <v>8778.6299999999992</v>
      </c>
      <c r="M17" s="7">
        <v>56.54</v>
      </c>
      <c r="N17" s="5">
        <v>60.22</v>
      </c>
      <c r="O17" s="5">
        <v>6.74</v>
      </c>
      <c r="P17" s="5">
        <v>0.86</v>
      </c>
      <c r="Q17" s="5">
        <v>2.88</v>
      </c>
      <c r="R17" s="5">
        <v>2.11</v>
      </c>
      <c r="S17" s="7">
        <v>2.74</v>
      </c>
      <c r="T17" s="7">
        <v>2.67</v>
      </c>
      <c r="U17" s="6">
        <v>0.73019999999999996</v>
      </c>
    </row>
    <row r="18" spans="1:21" x14ac:dyDescent="0.5">
      <c r="A18" s="4" t="s">
        <v>187</v>
      </c>
      <c r="B18" s="15">
        <v>98</v>
      </c>
      <c r="C18" s="3">
        <v>0</v>
      </c>
      <c r="D18" s="5">
        <v>0</v>
      </c>
      <c r="E18" s="5">
        <v>0</v>
      </c>
      <c r="F18" s="5">
        <v>3.06</v>
      </c>
      <c r="G18" s="5">
        <v>0</v>
      </c>
      <c r="H18" s="5">
        <v>0</v>
      </c>
      <c r="I18" s="5">
        <v>0</v>
      </c>
      <c r="J18" s="6">
        <v>0.67920000000000003</v>
      </c>
      <c r="K18" s="6">
        <v>0.67400000000000004</v>
      </c>
      <c r="L18" s="7">
        <v>8247.85</v>
      </c>
      <c r="M18" s="7">
        <v>85.16</v>
      </c>
      <c r="N18" s="5">
        <v>46.97</v>
      </c>
      <c r="O18" s="5">
        <v>4.3600000000000003</v>
      </c>
      <c r="P18" s="5">
        <v>0.93</v>
      </c>
      <c r="Q18" s="5">
        <v>2.91</v>
      </c>
      <c r="R18" s="5">
        <v>2.25</v>
      </c>
      <c r="S18" s="7">
        <v>3.37</v>
      </c>
      <c r="T18" s="7">
        <v>3.2</v>
      </c>
      <c r="U18" s="6">
        <v>0.93279999999999996</v>
      </c>
    </row>
    <row r="19" spans="1:21" x14ac:dyDescent="0.5">
      <c r="A19" s="4" t="s">
        <v>191</v>
      </c>
      <c r="B19" s="15">
        <v>106</v>
      </c>
      <c r="C19" s="3">
        <v>0</v>
      </c>
      <c r="D19" s="5">
        <v>0.94</v>
      </c>
      <c r="E19" s="5">
        <v>0</v>
      </c>
      <c r="F19" s="5">
        <v>7.55</v>
      </c>
      <c r="G19" s="5">
        <v>0</v>
      </c>
      <c r="H19" s="5">
        <v>0</v>
      </c>
      <c r="I19" s="5">
        <v>0</v>
      </c>
      <c r="J19" s="6">
        <v>0.61829999999999996</v>
      </c>
      <c r="K19" s="6">
        <v>0.61550000000000005</v>
      </c>
      <c r="L19" s="7">
        <v>7546.64</v>
      </c>
      <c r="M19" s="7">
        <v>49.06</v>
      </c>
      <c r="N19" s="5">
        <v>86.43</v>
      </c>
      <c r="O19" s="5">
        <v>7.57</v>
      </c>
      <c r="P19" s="5">
        <v>1.1000000000000001</v>
      </c>
      <c r="Q19" s="5">
        <v>2.63</v>
      </c>
      <c r="R19" s="5">
        <v>2.4</v>
      </c>
      <c r="S19" s="7">
        <v>3.71</v>
      </c>
      <c r="T19" s="7">
        <v>3.42</v>
      </c>
      <c r="U19" s="6"/>
    </row>
    <row r="20" spans="1:21" ht="9.75" customHeight="1" x14ac:dyDescent="0.5">
      <c r="A20" s="8"/>
      <c r="B20" s="8"/>
      <c r="C20" s="8"/>
      <c r="D20" s="9"/>
      <c r="E20" s="9"/>
      <c r="F20" s="9"/>
      <c r="G20" s="9"/>
      <c r="H20" s="9"/>
      <c r="I20" s="9"/>
      <c r="J20" s="10"/>
      <c r="K20" s="10"/>
      <c r="L20" s="11"/>
      <c r="M20" s="9"/>
      <c r="N20" s="9"/>
      <c r="O20" s="9"/>
      <c r="P20" s="11"/>
      <c r="Q20" s="9"/>
    </row>
    <row r="21" spans="1:21" x14ac:dyDescent="0.5">
      <c r="A21" s="13" t="s">
        <v>34</v>
      </c>
      <c r="B21" s="13"/>
      <c r="C21" s="13"/>
      <c r="D21" s="12"/>
      <c r="E21" s="14"/>
      <c r="F21" s="14"/>
      <c r="G21" s="14"/>
      <c r="H21" s="14"/>
      <c r="I21" s="14"/>
      <c r="J21" s="14"/>
      <c r="K21" s="1" t="s">
        <v>37</v>
      </c>
    </row>
    <row r="22" spans="1:21" x14ac:dyDescent="0.5">
      <c r="A22" s="1" t="s">
        <v>36</v>
      </c>
      <c r="D22" s="12"/>
      <c r="E22" s="14"/>
      <c r="F22" s="14"/>
      <c r="G22" s="14"/>
      <c r="H22" s="14"/>
      <c r="I22" s="14"/>
      <c r="J22" s="14"/>
      <c r="K22" s="1" t="s">
        <v>39</v>
      </c>
    </row>
    <row r="23" spans="1:21" x14ac:dyDescent="0.5">
      <c r="A23" s="1" t="s">
        <v>38</v>
      </c>
      <c r="D23" s="12"/>
      <c r="E23" s="14"/>
      <c r="F23" s="14"/>
      <c r="G23" s="14"/>
      <c r="H23" s="14"/>
      <c r="I23" s="14"/>
      <c r="J23" s="14"/>
      <c r="K23" s="1" t="s">
        <v>106</v>
      </c>
    </row>
    <row r="24" spans="1:21" x14ac:dyDescent="0.5">
      <c r="A24" s="1" t="s">
        <v>40</v>
      </c>
      <c r="D24" s="12"/>
      <c r="E24" s="14"/>
      <c r="F24" s="14"/>
      <c r="G24" s="14"/>
      <c r="H24" s="14"/>
      <c r="I24" s="14"/>
      <c r="J24" s="14"/>
      <c r="K24" s="1" t="s">
        <v>41</v>
      </c>
    </row>
    <row r="25" spans="1:21" x14ac:dyDescent="0.5">
      <c r="A25" s="1" t="s">
        <v>42</v>
      </c>
      <c r="D25" s="12"/>
      <c r="E25" s="14"/>
      <c r="F25" s="14"/>
      <c r="G25" s="14"/>
      <c r="H25" s="14"/>
      <c r="I25" s="14"/>
      <c r="J25" s="14"/>
      <c r="K25" s="1" t="s">
        <v>43</v>
      </c>
    </row>
    <row r="26" spans="1:21" x14ac:dyDescent="0.5">
      <c r="A26" s="1" t="s">
        <v>44</v>
      </c>
      <c r="D26" s="12"/>
      <c r="E26" s="14"/>
      <c r="F26" s="14"/>
      <c r="G26" s="14"/>
      <c r="H26" s="14"/>
      <c r="I26" s="14"/>
      <c r="J26" s="14"/>
      <c r="K26" s="1" t="s">
        <v>45</v>
      </c>
    </row>
    <row r="27" spans="1:21" x14ac:dyDescent="0.5">
      <c r="A27" s="1" t="s">
        <v>35</v>
      </c>
      <c r="K27" s="1" t="s">
        <v>46</v>
      </c>
    </row>
    <row r="28" spans="1:21" x14ac:dyDescent="0.5">
      <c r="A28" s="1" t="str">
        <f>+ตค!A28</f>
        <v xml:space="preserve">โปรแกรม DRGimdex V.5  DRG 5.1  ประมลผล </v>
      </c>
      <c r="K28" s="1" t="s">
        <v>98</v>
      </c>
    </row>
  </sheetData>
  <mergeCells count="8">
    <mergeCell ref="Q2:T2"/>
    <mergeCell ref="A2:A3"/>
    <mergeCell ref="B2:B3"/>
    <mergeCell ref="C2:C3"/>
    <mergeCell ref="D2:F2"/>
    <mergeCell ref="G2:I2"/>
    <mergeCell ref="J2:M2"/>
    <mergeCell ref="N2:P2"/>
  </mergeCells>
  <printOptions horizontalCentered="1"/>
  <pageMargins left="0.15748031496062992" right="0.15748031496062992" top="0.27559055118110237" bottom="0" header="0.27559055118110237" footer="0.39370078740157483"/>
  <pageSetup paperSize="9" scale="86" orientation="landscape" r:id="rId1"/>
  <headerFooter alignWithMargins="0">
    <oddHeader>&amp;R&amp;"Arial,ตัวหนา"&amp;16เอกสารหมายเลข 7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46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75" sqref="P75"/>
    </sheetView>
  </sheetViews>
  <sheetFormatPr defaultColWidth="9.140625" defaultRowHeight="14.25" x14ac:dyDescent="0.2"/>
  <cols>
    <col min="1" max="1" width="15.5703125" style="60" customWidth="1"/>
    <col min="2" max="2" width="17.28515625" style="60" customWidth="1"/>
    <col min="3" max="3" width="10.140625" style="60" bestFit="1" customWidth="1"/>
    <col min="4" max="9" width="9.28515625" style="60" bestFit="1" customWidth="1"/>
    <col min="10" max="14" width="8.42578125" style="60" bestFit="1" customWidth="1"/>
    <col min="15" max="15" width="13.7109375" style="60" bestFit="1" customWidth="1"/>
    <col min="16" max="16" width="8.7109375" style="71" customWidth="1"/>
    <col min="17" max="17" width="9.140625" style="75"/>
    <col min="18" max="16384" width="9.140625" style="60"/>
  </cols>
  <sheetData>
    <row r="1" spans="1:17" s="69" customFormat="1" ht="19.5" x14ac:dyDescent="0.25">
      <c r="B1" s="69" t="s">
        <v>193</v>
      </c>
      <c r="P1" s="70"/>
      <c r="Q1" s="74"/>
    </row>
    <row r="2" spans="1:17" x14ac:dyDescent="0.2">
      <c r="B2" s="61" t="s">
        <v>55</v>
      </c>
      <c r="C2" s="62">
        <v>20363</v>
      </c>
      <c r="D2" s="62">
        <v>20394</v>
      </c>
      <c r="E2" s="62">
        <v>20424</v>
      </c>
      <c r="F2" s="62">
        <v>20455</v>
      </c>
      <c r="G2" s="62">
        <v>20486</v>
      </c>
      <c r="H2" s="62">
        <v>20515</v>
      </c>
      <c r="I2" s="62">
        <v>20546</v>
      </c>
      <c r="J2" s="62">
        <v>20576</v>
      </c>
      <c r="K2" s="62">
        <v>20607</v>
      </c>
      <c r="L2" s="62">
        <v>20637</v>
      </c>
      <c r="M2" s="62">
        <v>20668</v>
      </c>
      <c r="N2" s="62">
        <v>20699</v>
      </c>
      <c r="O2" s="63" t="s">
        <v>94</v>
      </c>
      <c r="P2" s="72" t="s">
        <v>54</v>
      </c>
    </row>
    <row r="3" spans="1:17" x14ac:dyDescent="0.2">
      <c r="A3" s="60" t="s">
        <v>53</v>
      </c>
      <c r="B3" s="61" t="s">
        <v>113</v>
      </c>
      <c r="C3" s="61">
        <f>ตค!$J$4</f>
        <v>1.3372999999999999</v>
      </c>
      <c r="D3" s="61">
        <f>พย!$J$4</f>
        <v>1.4599</v>
      </c>
      <c r="E3" s="61">
        <f>ธค!$J$4</f>
        <v>1.4388000000000001</v>
      </c>
      <c r="F3" s="61">
        <f>มค!$J$4</f>
        <v>1.4719</v>
      </c>
      <c r="G3" s="61">
        <f>กพ!$J$4</f>
        <v>1.5006999999999999</v>
      </c>
      <c r="H3" s="61">
        <f>มีค!$J$4</f>
        <v>1.5276000000000001</v>
      </c>
      <c r="I3" s="61">
        <f>เมย!$J$4</f>
        <v>1.4046000000000001</v>
      </c>
      <c r="J3" s="61">
        <f>พค!$J$4</f>
        <v>1.5508999999999999</v>
      </c>
      <c r="K3" s="61">
        <f>มิย!$J$4</f>
        <v>1.3704000000000001</v>
      </c>
      <c r="L3" s="61">
        <f>กค!$J$4</f>
        <v>1.5172000000000001</v>
      </c>
      <c r="M3" s="61">
        <f>สค!$J$4</f>
        <v>1.3938999999999999</v>
      </c>
      <c r="N3" s="61">
        <f>กย!$J$4</f>
        <v>1.4462999999999999</v>
      </c>
      <c r="O3" s="64">
        <f>SUM(C3:N3)</f>
        <v>17.419500000000003</v>
      </c>
      <c r="P3" s="72">
        <f>+O4/O8</f>
        <v>1.4510123790417748</v>
      </c>
      <c r="Q3" s="76" t="s">
        <v>113</v>
      </c>
    </row>
    <row r="4" spans="1:17" x14ac:dyDescent="0.2">
      <c r="B4" s="61" t="s">
        <v>114</v>
      </c>
      <c r="C4" s="61">
        <f>+C3*C8</f>
        <v>3962.4198999999999</v>
      </c>
      <c r="D4" s="61">
        <f>+D3*D8</f>
        <v>4315.4643999999998</v>
      </c>
      <c r="E4" s="61">
        <f t="shared" ref="E4:N4" si="0">+E3*E8</f>
        <v>3968.2104000000004</v>
      </c>
      <c r="F4" s="61">
        <f t="shared" si="0"/>
        <v>4033.0059999999999</v>
      </c>
      <c r="G4" s="61">
        <f t="shared" si="0"/>
        <v>3816.2800999999999</v>
      </c>
      <c r="H4" s="61">
        <f t="shared" si="0"/>
        <v>4187.1516000000001</v>
      </c>
      <c r="I4" s="61">
        <f t="shared" si="0"/>
        <v>3812.0844000000002</v>
      </c>
      <c r="J4" s="61">
        <f t="shared" si="0"/>
        <v>4385.9452000000001</v>
      </c>
      <c r="K4" s="61">
        <f t="shared" si="0"/>
        <v>3678.1536000000001</v>
      </c>
      <c r="L4" s="61">
        <f t="shared" si="0"/>
        <v>4504.5668000000005</v>
      </c>
      <c r="M4" s="61">
        <f t="shared" si="0"/>
        <v>4191.4573</v>
      </c>
      <c r="N4" s="61">
        <f t="shared" si="0"/>
        <v>4328.7758999999996</v>
      </c>
      <c r="O4" s="64">
        <f t="shared" ref="O4:O97" si="1">SUM(C4:N4)</f>
        <v>49183.515599999999</v>
      </c>
    </row>
    <row r="5" spans="1:17" x14ac:dyDescent="0.2">
      <c r="B5" s="61" t="s">
        <v>115</v>
      </c>
      <c r="C5" s="61">
        <f>ตค!$K$4</f>
        <v>1.3344</v>
      </c>
      <c r="D5" s="61">
        <f>พย!$K$4</f>
        <v>1.4575</v>
      </c>
      <c r="E5" s="61">
        <f>ธค!$K$4</f>
        <v>1.4341999999999999</v>
      </c>
      <c r="F5" s="61">
        <f>มค!$K$4</f>
        <v>1.4698</v>
      </c>
      <c r="G5" s="61">
        <f>กพ!$K$4</f>
        <v>1.4974000000000001</v>
      </c>
      <c r="H5" s="61">
        <f>มีค!$K$4</f>
        <v>1.5237000000000001</v>
      </c>
      <c r="I5" s="61">
        <f>เมย!$K$4</f>
        <v>1.4011</v>
      </c>
      <c r="J5" s="61">
        <f>พค!$K$4</f>
        <v>1.5483</v>
      </c>
      <c r="K5" s="61">
        <f>มิย!$K$4</f>
        <v>1.3688</v>
      </c>
      <c r="L5" s="61">
        <f>กค!$K$4</f>
        <v>1.5145</v>
      </c>
      <c r="M5" s="61">
        <f>สค!$K$4</f>
        <v>1.3924000000000001</v>
      </c>
      <c r="N5" s="61">
        <f>กย!$K$4</f>
        <v>1.4444999999999999</v>
      </c>
      <c r="O5" s="64">
        <f>SUM(C5:N5)</f>
        <v>17.386600000000001</v>
      </c>
      <c r="P5" s="72">
        <f>+O6/O8</f>
        <v>1.4482902259853669</v>
      </c>
      <c r="Q5" s="76" t="s">
        <v>115</v>
      </c>
    </row>
    <row r="6" spans="1:17" x14ac:dyDescent="0.2">
      <c r="B6" s="61" t="s">
        <v>116</v>
      </c>
      <c r="C6" s="61">
        <f>+C5*C8</f>
        <v>3953.8272000000002</v>
      </c>
      <c r="D6" s="61">
        <f>+D5*D8</f>
        <v>4308.37</v>
      </c>
      <c r="E6" s="61">
        <f t="shared" ref="E6:N6" si="2">+E5*E8</f>
        <v>3955.5236</v>
      </c>
      <c r="F6" s="61">
        <f t="shared" si="2"/>
        <v>4027.252</v>
      </c>
      <c r="G6" s="61">
        <f t="shared" si="2"/>
        <v>3807.8882000000003</v>
      </c>
      <c r="H6" s="61">
        <f t="shared" si="2"/>
        <v>4176.4616999999998</v>
      </c>
      <c r="I6" s="61">
        <f t="shared" si="2"/>
        <v>3802.5853999999999</v>
      </c>
      <c r="J6" s="61">
        <f t="shared" si="2"/>
        <v>4378.5924000000005</v>
      </c>
      <c r="K6" s="61">
        <f t="shared" si="2"/>
        <v>3673.8591999999999</v>
      </c>
      <c r="L6" s="61">
        <f t="shared" si="2"/>
        <v>4496.5505000000003</v>
      </c>
      <c r="M6" s="61">
        <f t="shared" si="2"/>
        <v>4186.9468000000006</v>
      </c>
      <c r="N6" s="61">
        <f t="shared" si="2"/>
        <v>4323.3885</v>
      </c>
      <c r="O6" s="64">
        <f t="shared" si="1"/>
        <v>49091.245499999997</v>
      </c>
    </row>
    <row r="7" spans="1:17" x14ac:dyDescent="0.2">
      <c r="B7" s="61" t="s">
        <v>117</v>
      </c>
      <c r="C7" s="65">
        <v>25899</v>
      </c>
      <c r="D7" s="65">
        <v>33581</v>
      </c>
      <c r="E7" s="65">
        <v>30317</v>
      </c>
      <c r="F7" s="65">
        <v>36586</v>
      </c>
      <c r="G7" s="65">
        <v>31872</v>
      </c>
      <c r="H7" s="65">
        <v>34506</v>
      </c>
      <c r="I7" s="65">
        <v>32231</v>
      </c>
      <c r="J7" s="65">
        <v>35057</v>
      </c>
      <c r="K7" s="65">
        <v>33776</v>
      </c>
      <c r="L7" s="65">
        <v>37473</v>
      </c>
      <c r="M7" s="65">
        <v>37750</v>
      </c>
      <c r="N7" s="65">
        <v>3765</v>
      </c>
      <c r="O7" s="73">
        <f t="shared" si="1"/>
        <v>372813</v>
      </c>
    </row>
    <row r="8" spans="1:17" x14ac:dyDescent="0.2">
      <c r="B8" s="61" t="s">
        <v>118</v>
      </c>
      <c r="C8" s="65">
        <f>ตค!$B$4</f>
        <v>2963</v>
      </c>
      <c r="D8" s="65">
        <f>พย!$B$4</f>
        <v>2956</v>
      </c>
      <c r="E8" s="65">
        <f>ธค!$B$4</f>
        <v>2758</v>
      </c>
      <c r="F8" s="65">
        <f>มค!$B$4</f>
        <v>2740</v>
      </c>
      <c r="G8" s="65">
        <f>กพ!$B$4</f>
        <v>2543</v>
      </c>
      <c r="H8" s="65">
        <f>มีค!$B$4</f>
        <v>2741</v>
      </c>
      <c r="I8" s="65">
        <f>เมย!$B$4</f>
        <v>2714</v>
      </c>
      <c r="J8" s="65">
        <f>พค!$B$4</f>
        <v>2828</v>
      </c>
      <c r="K8" s="65">
        <f>มิย!$B$4</f>
        <v>2684</v>
      </c>
      <c r="L8" s="65">
        <f>กค!$B$4</f>
        <v>2969</v>
      </c>
      <c r="M8" s="65">
        <f>สค!$B$4</f>
        <v>3007</v>
      </c>
      <c r="N8" s="65">
        <f>กย!$B$4</f>
        <v>2993</v>
      </c>
      <c r="O8" s="73">
        <f t="shared" si="1"/>
        <v>33896</v>
      </c>
    </row>
    <row r="9" spans="1:17" x14ac:dyDescent="0.2">
      <c r="B9" s="136" t="s">
        <v>137</v>
      </c>
      <c r="C9" s="137">
        <f>ตค!$C$4</f>
        <v>6</v>
      </c>
      <c r="D9" s="137">
        <f>พย!$C$4</f>
        <v>0</v>
      </c>
      <c r="E9" s="137">
        <f>ธค!$C$4</f>
        <v>0</v>
      </c>
      <c r="F9" s="137">
        <f>มค!$C$4</f>
        <v>0</v>
      </c>
      <c r="G9" s="137">
        <f>กพ!$C$4</f>
        <v>0</v>
      </c>
      <c r="H9" s="137">
        <f>มีค!$C$4</f>
        <v>0</v>
      </c>
      <c r="I9" s="137">
        <f>เมย!$C$4</f>
        <v>0</v>
      </c>
      <c r="J9" s="137">
        <f>พค!$C$4</f>
        <v>0</v>
      </c>
      <c r="K9" s="137">
        <f>มิย!$C$4</f>
        <v>0</v>
      </c>
      <c r="L9" s="137">
        <f>กค!$C$4</f>
        <v>0</v>
      </c>
      <c r="M9" s="137">
        <f>สค!$C$4</f>
        <v>0</v>
      </c>
      <c r="N9" s="137">
        <f>กย!$C$4</f>
        <v>0</v>
      </c>
      <c r="O9" s="137">
        <f>SUM(C9:N9)</f>
        <v>6</v>
      </c>
    </row>
    <row r="10" spans="1:17" x14ac:dyDescent="0.2">
      <c r="B10" s="123" t="s">
        <v>189</v>
      </c>
      <c r="C10" s="125">
        <f>+ตค!$N4</f>
        <v>82.94</v>
      </c>
      <c r="D10" s="125">
        <f>+พย!$N4</f>
        <v>96.63</v>
      </c>
      <c r="E10" s="125">
        <f>+พย!$N4</f>
        <v>96.63</v>
      </c>
      <c r="F10" s="125">
        <f>+ธค!$N4</f>
        <v>77.23</v>
      </c>
      <c r="G10" s="125">
        <f>+กพ!$N4</f>
        <v>84.74</v>
      </c>
      <c r="H10" s="125">
        <f>+มีค!$N4</f>
        <v>83.93</v>
      </c>
      <c r="I10" s="125">
        <f>+เมย!$N4</f>
        <v>80.84</v>
      </c>
      <c r="J10" s="125">
        <f>+พค!$N4</f>
        <v>92.33</v>
      </c>
      <c r="K10" s="125">
        <f>+มิย!$N4</f>
        <v>79.66</v>
      </c>
      <c r="L10" s="125">
        <f>+กค!$N4</f>
        <v>92.81</v>
      </c>
      <c r="M10" s="125">
        <f>+สค!$N4</f>
        <v>39.57</v>
      </c>
      <c r="N10" s="125">
        <f>+กย!$N4</f>
        <v>94.84</v>
      </c>
      <c r="O10" s="125">
        <f>SUM(C10:N10)</f>
        <v>1002.1500000000001</v>
      </c>
      <c r="P10" s="127">
        <f>+O10/12</f>
        <v>83.512500000000003</v>
      </c>
      <c r="Q10" s="123" t="s">
        <v>189</v>
      </c>
    </row>
    <row r="11" spans="1:17" x14ac:dyDescent="0.2">
      <c r="B11" s="124" t="s">
        <v>190</v>
      </c>
      <c r="C11" s="126">
        <f>+ตค!$O4</f>
        <v>5.13</v>
      </c>
      <c r="D11" s="126">
        <f>+พย!$O4</f>
        <v>5.15</v>
      </c>
      <c r="E11" s="126">
        <f>+พย!$O4</f>
        <v>5.15</v>
      </c>
      <c r="F11" s="126">
        <f>+ธค!$O4</f>
        <v>4.71</v>
      </c>
      <c r="G11" s="126">
        <f>+กพ!$O4</f>
        <v>4.4400000000000004</v>
      </c>
      <c r="H11" s="126">
        <f>+มีค!$O4</f>
        <v>4.7699999999999996</v>
      </c>
      <c r="I11" s="126">
        <f>+เมย!$O4</f>
        <v>4.71</v>
      </c>
      <c r="J11" s="126">
        <f>+พค!$O4</f>
        <v>4.8499999999999996</v>
      </c>
      <c r="K11" s="126">
        <f>+มิย!$O4</f>
        <v>4.6500000000000004</v>
      </c>
      <c r="L11" s="126">
        <f>+กค!$O4</f>
        <v>5.25</v>
      </c>
      <c r="M11" s="126">
        <f>+สค!$O4</f>
        <v>5.12</v>
      </c>
      <c r="N11" s="126">
        <f>+กย!$O4</f>
        <v>4.9800000000000004</v>
      </c>
      <c r="O11" s="126">
        <f>SUM(C11:N11)</f>
        <v>58.91</v>
      </c>
      <c r="P11" s="128">
        <f>+O11/12</f>
        <v>4.9091666666666667</v>
      </c>
      <c r="Q11" s="124" t="s">
        <v>190</v>
      </c>
    </row>
    <row r="12" spans="1:17" x14ac:dyDescent="0.2">
      <c r="A12" s="66" t="s">
        <v>71</v>
      </c>
      <c r="B12" s="61" t="s">
        <v>113</v>
      </c>
      <c r="C12" s="61">
        <f>ตค!$J$5</f>
        <v>1.2168000000000001</v>
      </c>
      <c r="D12" s="61">
        <f>พย!$J$5</f>
        <v>1.1850000000000001</v>
      </c>
      <c r="E12" s="61">
        <f>ธค!$J$5</f>
        <v>1.17</v>
      </c>
      <c r="F12" s="61">
        <f>มค!$J$5</f>
        <v>1.2941</v>
      </c>
      <c r="G12" s="61">
        <f>กพ!$J$5</f>
        <v>1.2232000000000001</v>
      </c>
      <c r="H12" s="61">
        <f>มีค!$J$5</f>
        <v>1.2345999999999999</v>
      </c>
      <c r="I12" s="61">
        <f>เมย!$J$5</f>
        <v>1.1617</v>
      </c>
      <c r="J12" s="61">
        <f>พค!$J$5</f>
        <v>1.2810999999999999</v>
      </c>
      <c r="K12" s="61">
        <f>มิย!$J$5</f>
        <v>1.2263999999999999</v>
      </c>
      <c r="L12" s="61">
        <f>กค!$J$5</f>
        <v>1.2091000000000001</v>
      </c>
      <c r="M12" s="61">
        <f>สค!$J$5</f>
        <v>1.1707000000000001</v>
      </c>
      <c r="N12" s="61">
        <f>กย!$J$5</f>
        <v>0.97209999999999996</v>
      </c>
      <c r="O12" s="64">
        <f t="shared" si="1"/>
        <v>14.344799999999999</v>
      </c>
      <c r="P12" s="72">
        <f>+O13/O17</f>
        <v>1.1962773734610124</v>
      </c>
      <c r="Q12" s="76" t="s">
        <v>113</v>
      </c>
    </row>
    <row r="13" spans="1:17" x14ac:dyDescent="0.2">
      <c r="B13" s="61" t="s">
        <v>114</v>
      </c>
      <c r="C13" s="61">
        <f>+C12*C17</f>
        <v>1187.5968</v>
      </c>
      <c r="D13" s="61">
        <f t="shared" ref="D13:N13" si="3">+D12*D17</f>
        <v>1098.4950000000001</v>
      </c>
      <c r="E13" s="61">
        <f t="shared" si="3"/>
        <v>1098.6299999999999</v>
      </c>
      <c r="F13" s="61">
        <f t="shared" si="3"/>
        <v>1208.6894</v>
      </c>
      <c r="G13" s="61">
        <f t="shared" si="3"/>
        <v>1056.8448000000001</v>
      </c>
      <c r="H13" s="61">
        <f t="shared" si="3"/>
        <v>1118.5475999999999</v>
      </c>
      <c r="I13" s="61">
        <f t="shared" si="3"/>
        <v>1042.0448999999999</v>
      </c>
      <c r="J13" s="61">
        <f t="shared" si="3"/>
        <v>1147.8655999999999</v>
      </c>
      <c r="K13" s="61">
        <f t="shared" si="3"/>
        <v>1019.1383999999999</v>
      </c>
      <c r="L13" s="61">
        <f t="shared" si="3"/>
        <v>1122.0448000000001</v>
      </c>
      <c r="M13" s="61">
        <f t="shared" si="3"/>
        <v>1192.9433000000001</v>
      </c>
      <c r="N13" s="61">
        <f t="shared" si="3"/>
        <v>824.34079999999994</v>
      </c>
      <c r="O13" s="64">
        <f t="shared" si="1"/>
        <v>13117.181399999999</v>
      </c>
    </row>
    <row r="14" spans="1:17" x14ac:dyDescent="0.2">
      <c r="B14" s="61" t="s">
        <v>115</v>
      </c>
      <c r="C14" s="61">
        <f>ตค!$K$5</f>
        <v>1.2146999999999999</v>
      </c>
      <c r="D14" s="61">
        <f>พย!$K$5</f>
        <v>1.1853</v>
      </c>
      <c r="E14" s="61">
        <f>ธค!$K$5</f>
        <v>1.1687000000000001</v>
      </c>
      <c r="F14" s="61">
        <f>มค!$K$5</f>
        <v>1.2977000000000001</v>
      </c>
      <c r="G14" s="61">
        <f>กพ!$K$5</f>
        <v>1.2235</v>
      </c>
      <c r="H14" s="61">
        <f>มีค!$K$5</f>
        <v>1.2364999999999999</v>
      </c>
      <c r="I14" s="61">
        <f>เมย!$K$5</f>
        <v>1.1617</v>
      </c>
      <c r="J14" s="61">
        <f>พค!$K$5</f>
        <v>1.282</v>
      </c>
      <c r="K14" s="61">
        <f>มิย!$K$5</f>
        <v>1.2258</v>
      </c>
      <c r="L14" s="61">
        <f>กค!$K$5</f>
        <v>1.2096</v>
      </c>
      <c r="M14" s="61">
        <f>สค!$K$5</f>
        <v>1.1718</v>
      </c>
      <c r="N14" s="61">
        <f>กย!$K$5</f>
        <v>0.9728</v>
      </c>
      <c r="O14" s="64">
        <f t="shared" si="1"/>
        <v>14.350099999999998</v>
      </c>
      <c r="P14" s="72">
        <f>+O15/O17</f>
        <v>1.1967185134518925</v>
      </c>
      <c r="Q14" s="76" t="s">
        <v>115</v>
      </c>
    </row>
    <row r="15" spans="1:17" x14ac:dyDescent="0.2">
      <c r="B15" s="61" t="s">
        <v>116</v>
      </c>
      <c r="C15" s="61">
        <f>+C14*C17</f>
        <v>1185.5472</v>
      </c>
      <c r="D15" s="61">
        <f t="shared" ref="D15:N15" si="4">+D14*D17</f>
        <v>1098.7731000000001</v>
      </c>
      <c r="E15" s="61">
        <f t="shared" si="4"/>
        <v>1097.4093</v>
      </c>
      <c r="F15" s="61">
        <f t="shared" si="4"/>
        <v>1212.0518</v>
      </c>
      <c r="G15" s="61">
        <f t="shared" si="4"/>
        <v>1057.104</v>
      </c>
      <c r="H15" s="61">
        <f t="shared" si="4"/>
        <v>1120.269</v>
      </c>
      <c r="I15" s="61">
        <f t="shared" si="4"/>
        <v>1042.0448999999999</v>
      </c>
      <c r="J15" s="61">
        <f t="shared" si="4"/>
        <v>1148.672</v>
      </c>
      <c r="K15" s="61">
        <f t="shared" si="4"/>
        <v>1018.6398</v>
      </c>
      <c r="L15" s="61">
        <f t="shared" si="4"/>
        <v>1122.5088000000001</v>
      </c>
      <c r="M15" s="61">
        <f t="shared" si="4"/>
        <v>1194.0642</v>
      </c>
      <c r="N15" s="61">
        <f t="shared" si="4"/>
        <v>824.93439999999998</v>
      </c>
      <c r="O15" s="64">
        <f t="shared" si="1"/>
        <v>13122.018500000002</v>
      </c>
    </row>
    <row r="16" spans="1:17" x14ac:dyDescent="0.2">
      <c r="B16" s="61" t="s">
        <v>117</v>
      </c>
      <c r="C16" s="65">
        <v>21240</v>
      </c>
      <c r="D16" s="65">
        <v>18934</v>
      </c>
      <c r="E16" s="65">
        <v>18567</v>
      </c>
      <c r="F16" s="65">
        <v>22112</v>
      </c>
      <c r="G16" s="65">
        <v>19873</v>
      </c>
      <c r="H16" s="65">
        <v>21290</v>
      </c>
      <c r="I16" s="65">
        <v>18941</v>
      </c>
      <c r="J16" s="65">
        <v>20723</v>
      </c>
      <c r="K16" s="65">
        <v>21271</v>
      </c>
      <c r="L16" s="65">
        <v>22852</v>
      </c>
      <c r="M16" s="65">
        <v>22426</v>
      </c>
      <c r="N16" s="65">
        <v>22045</v>
      </c>
      <c r="O16" s="73">
        <f t="shared" si="1"/>
        <v>250274</v>
      </c>
    </row>
    <row r="17" spans="1:17" x14ac:dyDescent="0.2">
      <c r="B17" s="61" t="s">
        <v>118</v>
      </c>
      <c r="C17" s="65">
        <f>ตค!$B$5</f>
        <v>976</v>
      </c>
      <c r="D17" s="65">
        <f>พย!$B$5</f>
        <v>927</v>
      </c>
      <c r="E17" s="65">
        <f>ธค!$B$5</f>
        <v>939</v>
      </c>
      <c r="F17" s="65">
        <f>มค!$B$5</f>
        <v>934</v>
      </c>
      <c r="G17" s="65">
        <f>กพ!$B$5</f>
        <v>864</v>
      </c>
      <c r="H17" s="65">
        <f>มีค!$B$5</f>
        <v>906</v>
      </c>
      <c r="I17" s="65">
        <f>เมย!$B$5</f>
        <v>897</v>
      </c>
      <c r="J17" s="65">
        <v>896</v>
      </c>
      <c r="K17" s="65">
        <f>มิย!$B$5</f>
        <v>831</v>
      </c>
      <c r="L17" s="65">
        <f>กค!$B$5</f>
        <v>928</v>
      </c>
      <c r="M17" s="65">
        <f>สค!$B$5</f>
        <v>1019</v>
      </c>
      <c r="N17" s="65">
        <f>กย!$B$5</f>
        <v>848</v>
      </c>
      <c r="O17" s="73">
        <f t="shared" si="1"/>
        <v>10965</v>
      </c>
    </row>
    <row r="18" spans="1:17" x14ac:dyDescent="0.2">
      <c r="B18" s="136" t="s">
        <v>137</v>
      </c>
      <c r="C18" s="137">
        <f>ตค!$C$5</f>
        <v>1</v>
      </c>
      <c r="D18" s="137">
        <f>พย!$C$5</f>
        <v>0</v>
      </c>
      <c r="E18" s="137">
        <f>ธค!$C$5</f>
        <v>0</v>
      </c>
      <c r="F18" s="137">
        <f>มค!$C$5</f>
        <v>0</v>
      </c>
      <c r="G18" s="137">
        <f>กพ!$C$5</f>
        <v>0</v>
      </c>
      <c r="H18" s="137">
        <f>มีค!$C$5</f>
        <v>0</v>
      </c>
      <c r="I18" s="137">
        <f>เมย!$C$5</f>
        <v>0</v>
      </c>
      <c r="J18" s="137">
        <f>พค!$C$5</f>
        <v>0</v>
      </c>
      <c r="K18" s="137">
        <f>มิย!$C$5</f>
        <v>1</v>
      </c>
      <c r="L18" s="137">
        <f>กค!$C$5</f>
        <v>0</v>
      </c>
      <c r="M18" s="137">
        <f>สค!$C$5</f>
        <v>0</v>
      </c>
      <c r="N18" s="137">
        <f>กย!$C$5</f>
        <v>1</v>
      </c>
      <c r="O18" s="136">
        <f t="shared" ref="O18" si="5">SUM(C18:N18)</f>
        <v>3</v>
      </c>
    </row>
    <row r="19" spans="1:17" x14ac:dyDescent="0.2">
      <c r="B19" s="123" t="s">
        <v>189</v>
      </c>
      <c r="C19" s="125">
        <f>+ตค!$N5</f>
        <v>84.89</v>
      </c>
      <c r="D19" s="125">
        <f>+พย!$N5</f>
        <v>90.09</v>
      </c>
      <c r="E19" s="125">
        <f>+พย!$N5</f>
        <v>90.09</v>
      </c>
      <c r="F19" s="125">
        <f>+ธค!$N5</f>
        <v>87.87</v>
      </c>
      <c r="G19" s="125">
        <f>+กพ!$N5</f>
        <v>100.4</v>
      </c>
      <c r="H19" s="125">
        <f>+มีค!$N5</f>
        <v>89.95</v>
      </c>
      <c r="I19" s="125">
        <f>+เมย!$N5</f>
        <v>91.28</v>
      </c>
      <c r="J19" s="125">
        <f>+พค!$N5</f>
        <v>87.38</v>
      </c>
      <c r="K19" s="125">
        <f>+มิย!$N5</f>
        <v>72.099999999999994</v>
      </c>
      <c r="L19" s="125">
        <f>+กค!$N5</f>
        <v>93.96</v>
      </c>
      <c r="M19" s="125">
        <f>+สค!$N5</f>
        <v>90.16</v>
      </c>
      <c r="N19" s="125">
        <f>+กย!$N5</f>
        <v>66.02</v>
      </c>
      <c r="O19" s="125">
        <f>SUM(C19:N19)</f>
        <v>1044.19</v>
      </c>
      <c r="P19" s="127">
        <f>+O19/12</f>
        <v>87.015833333333333</v>
      </c>
      <c r="Q19" s="123" t="s">
        <v>189</v>
      </c>
    </row>
    <row r="20" spans="1:17" x14ac:dyDescent="0.2">
      <c r="B20" s="124" t="s">
        <v>190</v>
      </c>
      <c r="C20" s="126">
        <f>+ตค!$O5</f>
        <v>5.18</v>
      </c>
      <c r="D20" s="126">
        <f>+พย!$O5</f>
        <v>5.0199999999999996</v>
      </c>
      <c r="E20" s="126">
        <f>+พย!$O5</f>
        <v>5.0199999999999996</v>
      </c>
      <c r="F20" s="126">
        <f>+ธค!$O5</f>
        <v>5.14</v>
      </c>
      <c r="G20" s="126">
        <f>+กพ!$O5</f>
        <v>4.76</v>
      </c>
      <c r="H20" s="126">
        <f>+มีค!$O5</f>
        <v>4.92</v>
      </c>
      <c r="I20" s="126">
        <f>+เมย!$O5</f>
        <v>4.88</v>
      </c>
      <c r="J20" s="126">
        <f>+พค!$O5</f>
        <v>4.42</v>
      </c>
      <c r="K20" s="126">
        <f>+มิย!$O5</f>
        <v>3.99</v>
      </c>
      <c r="L20" s="126">
        <f>+กค!$O5</f>
        <v>4.51</v>
      </c>
      <c r="M20" s="126">
        <f>+สค!$O5</f>
        <v>4.9400000000000004</v>
      </c>
      <c r="N20" s="126">
        <f>+กย!$O5</f>
        <v>4.07</v>
      </c>
      <c r="O20" s="126">
        <f>SUM(C20:N20)</f>
        <v>56.85</v>
      </c>
      <c r="P20" s="128">
        <f>+O20/12</f>
        <v>4.7374999999999998</v>
      </c>
      <c r="Q20" s="124" t="s">
        <v>190</v>
      </c>
    </row>
    <row r="21" spans="1:17" x14ac:dyDescent="0.2">
      <c r="A21" s="67" t="s">
        <v>70</v>
      </c>
      <c r="B21" s="61" t="s">
        <v>113</v>
      </c>
      <c r="C21" s="61">
        <f>ตค!$J$6</f>
        <v>0.52580000000000005</v>
      </c>
      <c r="D21" s="61">
        <f>พย!$J$6</f>
        <v>0.64629999999999999</v>
      </c>
      <c r="E21" s="61">
        <f>ธค!$J$6</f>
        <v>0.58960000000000001</v>
      </c>
      <c r="F21" s="61">
        <f>มค!$J$6</f>
        <v>0.52769999999999995</v>
      </c>
      <c r="G21" s="61">
        <f>กพ!$J$6</f>
        <v>0.52580000000000005</v>
      </c>
      <c r="H21" s="61">
        <f>มีค!$J$6</f>
        <v>0.57650000000000001</v>
      </c>
      <c r="I21" s="61">
        <f>เมย!$J$6</f>
        <v>0.51529999999999998</v>
      </c>
      <c r="J21" s="61">
        <f>พค!$J$6</f>
        <v>0.56259999999999999</v>
      </c>
      <c r="K21" s="61">
        <f>มิย!$J$6</f>
        <v>0.66810000000000003</v>
      </c>
      <c r="L21" s="61">
        <f>กค!$J$6</f>
        <v>0.6028</v>
      </c>
      <c r="M21" s="61">
        <f>สค!$J$6</f>
        <v>0.55830000000000002</v>
      </c>
      <c r="N21" s="61">
        <f>กย!$J$6</f>
        <v>0.62170000000000003</v>
      </c>
      <c r="O21" s="64">
        <f t="shared" si="1"/>
        <v>6.9204999999999997</v>
      </c>
      <c r="P21" s="72">
        <f>+O22/O26</f>
        <v>0.57495028169014084</v>
      </c>
      <c r="Q21" s="76" t="s">
        <v>113</v>
      </c>
    </row>
    <row r="22" spans="1:17" x14ac:dyDescent="0.2">
      <c r="B22" s="61" t="s">
        <v>114</v>
      </c>
      <c r="C22" s="61">
        <f t="shared" ref="C22:N22" si="6">+C21*C26</f>
        <v>129.87260000000001</v>
      </c>
      <c r="D22" s="61">
        <f t="shared" si="6"/>
        <v>133.7841</v>
      </c>
      <c r="E22" s="61">
        <f t="shared" si="6"/>
        <v>152.11680000000001</v>
      </c>
      <c r="F22" s="61">
        <f t="shared" si="6"/>
        <v>128.75879999999998</v>
      </c>
      <c r="G22" s="61">
        <f t="shared" si="6"/>
        <v>121.45980000000002</v>
      </c>
      <c r="H22" s="61">
        <f t="shared" si="6"/>
        <v>138.36000000000001</v>
      </c>
      <c r="I22" s="61">
        <f t="shared" si="6"/>
        <v>131.91679999999999</v>
      </c>
      <c r="J22" s="61">
        <f t="shared" si="6"/>
        <v>120.959</v>
      </c>
      <c r="K22" s="61">
        <f t="shared" si="6"/>
        <v>146.31390000000002</v>
      </c>
      <c r="L22" s="61">
        <f t="shared" si="6"/>
        <v>168.18119999999999</v>
      </c>
      <c r="M22" s="61">
        <f t="shared" si="6"/>
        <v>131.20050000000001</v>
      </c>
      <c r="N22" s="61">
        <f t="shared" si="6"/>
        <v>129.93530000000001</v>
      </c>
      <c r="O22" s="64">
        <f t="shared" si="1"/>
        <v>1632.8588</v>
      </c>
    </row>
    <row r="23" spans="1:17" x14ac:dyDescent="0.2">
      <c r="B23" s="61" t="s">
        <v>115</v>
      </c>
      <c r="C23" s="61">
        <f>ตค!$K$6</f>
        <v>0.52029999999999998</v>
      </c>
      <c r="D23" s="61">
        <f>พย!$K$6</f>
        <v>0.64400000000000002</v>
      </c>
      <c r="E23" s="61">
        <f>ธค!$K$6</f>
        <v>0.58750000000000002</v>
      </c>
      <c r="F23" s="61">
        <f>มค!$K$6</f>
        <v>0.52349999999999997</v>
      </c>
      <c r="G23" s="61">
        <f>กพ!$K$6</f>
        <v>0.52100000000000002</v>
      </c>
      <c r="H23" s="61">
        <f>มีค!$K$6</f>
        <v>0.57250000000000001</v>
      </c>
      <c r="I23" s="61">
        <f>เมย!$K$6</f>
        <v>0.51039999999999996</v>
      </c>
      <c r="J23" s="61">
        <f>พค!$K$6</f>
        <v>0.56069999999999998</v>
      </c>
      <c r="K23" s="61">
        <f>มิย!$K$6</f>
        <v>0.66500000000000004</v>
      </c>
      <c r="L23" s="61">
        <f>กค!$K$6</f>
        <v>0.60219999999999996</v>
      </c>
      <c r="M23" s="61">
        <f>สค!$K$6</f>
        <v>0.55000000000000004</v>
      </c>
      <c r="N23" s="61">
        <f>กย!$K$6</f>
        <v>0.61850000000000005</v>
      </c>
      <c r="O23" s="64">
        <f t="shared" si="1"/>
        <v>6.8755999999999986</v>
      </c>
      <c r="P23" s="72">
        <f>+O24/O26</f>
        <v>0.57121841549295771</v>
      </c>
      <c r="Q23" s="76" t="s">
        <v>115</v>
      </c>
    </row>
    <row r="24" spans="1:17" x14ac:dyDescent="0.2">
      <c r="B24" s="61" t="s">
        <v>116</v>
      </c>
      <c r="C24" s="61">
        <f t="shared" ref="C24:N24" si="7">+C23*C26</f>
        <v>128.51409999999998</v>
      </c>
      <c r="D24" s="61">
        <f t="shared" si="7"/>
        <v>133.30799999999999</v>
      </c>
      <c r="E24" s="61">
        <f t="shared" si="7"/>
        <v>151.57500000000002</v>
      </c>
      <c r="F24" s="61">
        <f t="shared" si="7"/>
        <v>127.73399999999999</v>
      </c>
      <c r="G24" s="61">
        <f t="shared" si="7"/>
        <v>120.351</v>
      </c>
      <c r="H24" s="61">
        <f t="shared" si="7"/>
        <v>137.4</v>
      </c>
      <c r="I24" s="61">
        <f t="shared" si="7"/>
        <v>130.66239999999999</v>
      </c>
      <c r="J24" s="61">
        <f t="shared" si="7"/>
        <v>120.5505</v>
      </c>
      <c r="K24" s="61">
        <f t="shared" si="7"/>
        <v>145.63500000000002</v>
      </c>
      <c r="L24" s="61">
        <f t="shared" si="7"/>
        <v>168.01379999999997</v>
      </c>
      <c r="M24" s="61">
        <f t="shared" si="7"/>
        <v>129.25</v>
      </c>
      <c r="N24" s="61">
        <f t="shared" si="7"/>
        <v>129.26650000000001</v>
      </c>
      <c r="O24" s="64">
        <f t="shared" si="1"/>
        <v>1622.2602999999999</v>
      </c>
    </row>
    <row r="25" spans="1:17" x14ac:dyDescent="0.2">
      <c r="B25" s="61" t="s">
        <v>117</v>
      </c>
      <c r="C25" s="65">
        <v>10232</v>
      </c>
      <c r="D25" s="65">
        <v>9754</v>
      </c>
      <c r="E25" s="65">
        <v>9173</v>
      </c>
      <c r="F25" s="65">
        <v>9948</v>
      </c>
      <c r="G25" s="65">
        <v>9328</v>
      </c>
      <c r="H25" s="65">
        <v>9561</v>
      </c>
      <c r="I25" s="65">
        <v>8871</v>
      </c>
      <c r="J25" s="65">
        <v>9958</v>
      </c>
      <c r="K25" s="65">
        <v>9776</v>
      </c>
      <c r="L25" s="65">
        <v>10367</v>
      </c>
      <c r="M25" s="65">
        <v>10308</v>
      </c>
      <c r="N25" s="65">
        <v>9696</v>
      </c>
      <c r="O25" s="73">
        <f t="shared" si="1"/>
        <v>116972</v>
      </c>
    </row>
    <row r="26" spans="1:17" x14ac:dyDescent="0.2">
      <c r="B26" s="61" t="s">
        <v>118</v>
      </c>
      <c r="C26" s="65">
        <f>ตค!$B$6</f>
        <v>247</v>
      </c>
      <c r="D26" s="65">
        <f>พย!$B$6</f>
        <v>207</v>
      </c>
      <c r="E26" s="65">
        <f>ธค!$B$6</f>
        <v>258</v>
      </c>
      <c r="F26" s="65">
        <f>มค!$B$6</f>
        <v>244</v>
      </c>
      <c r="G26" s="65">
        <f>กพ!$B$6</f>
        <v>231</v>
      </c>
      <c r="H26" s="65">
        <f>มีค!$B$6</f>
        <v>240</v>
      </c>
      <c r="I26" s="65">
        <f>เมย!$B$6</f>
        <v>256</v>
      </c>
      <c r="J26" s="65">
        <f>พค!$B$6</f>
        <v>215</v>
      </c>
      <c r="K26" s="65">
        <f>มิย!$B$6</f>
        <v>219</v>
      </c>
      <c r="L26" s="65">
        <f>กค!$B$6</f>
        <v>279</v>
      </c>
      <c r="M26" s="65">
        <f>สค!$B$6</f>
        <v>235</v>
      </c>
      <c r="N26" s="65">
        <f>กย!$B$6</f>
        <v>209</v>
      </c>
      <c r="O26" s="73">
        <f t="shared" si="1"/>
        <v>2840</v>
      </c>
    </row>
    <row r="27" spans="1:17" x14ac:dyDescent="0.2">
      <c r="B27" s="136" t="s">
        <v>137</v>
      </c>
      <c r="C27" s="137">
        <f>ตค!$C$6</f>
        <v>25</v>
      </c>
      <c r="D27" s="137">
        <f>พย!$C$6</f>
        <v>0</v>
      </c>
      <c r="E27" s="137">
        <f>ธค!$C$6</f>
        <v>1</v>
      </c>
      <c r="F27" s="137">
        <f>มค!$C$6</f>
        <v>0</v>
      </c>
      <c r="G27" s="137">
        <f>กพ!$C$6</f>
        <v>0</v>
      </c>
      <c r="H27" s="137">
        <f>มีค!$C$6</f>
        <v>0</v>
      </c>
      <c r="I27" s="137">
        <f>เมย!$C$6</f>
        <v>0</v>
      </c>
      <c r="J27" s="137">
        <f>พค!$C$6</f>
        <v>0</v>
      </c>
      <c r="K27" s="137">
        <f>มิย!$C$6</f>
        <v>0</v>
      </c>
      <c r="L27" s="137">
        <f>กค!$C$6</f>
        <v>0</v>
      </c>
      <c r="M27" s="137">
        <f>สค!$C$6</f>
        <v>0</v>
      </c>
      <c r="N27" s="137">
        <f>กย!$C$6</f>
        <v>0</v>
      </c>
      <c r="O27" s="136">
        <f t="shared" ref="O27" si="8">SUM(C27:N27)</f>
        <v>26</v>
      </c>
    </row>
    <row r="28" spans="1:17" x14ac:dyDescent="0.2">
      <c r="B28" s="123" t="s">
        <v>189</v>
      </c>
      <c r="C28" s="125">
        <f>+ตค!$N6</f>
        <v>65.38</v>
      </c>
      <c r="D28" s="125">
        <f>+พย!$N6</f>
        <v>96.11</v>
      </c>
      <c r="E28" s="125">
        <f>+พย!$N6</f>
        <v>96.11</v>
      </c>
      <c r="F28" s="125">
        <f>+ธค!$N6</f>
        <v>80.540000000000006</v>
      </c>
      <c r="G28" s="125">
        <f>+กพ!$N6</f>
        <v>61.07</v>
      </c>
      <c r="H28" s="125">
        <f>+มีค!$N6</f>
        <v>89.68</v>
      </c>
      <c r="I28" s="125">
        <f>+เมย!$N6</f>
        <v>63.11</v>
      </c>
      <c r="J28" s="125">
        <f>+พค!$N6</f>
        <v>82.04</v>
      </c>
      <c r="K28" s="125">
        <f>+มิย!$N6</f>
        <v>78</v>
      </c>
      <c r="L28" s="125">
        <f>+กค!$N6</f>
        <v>101.61</v>
      </c>
      <c r="M28" s="125">
        <f>+สค!$N6</f>
        <v>67.099999999999994</v>
      </c>
      <c r="N28" s="125">
        <f>+กย!$N6</f>
        <v>67</v>
      </c>
      <c r="O28" s="125">
        <f>SUM(C28:N28)</f>
        <v>947.75</v>
      </c>
      <c r="P28" s="127">
        <f>+O28/12</f>
        <v>78.979166666666671</v>
      </c>
      <c r="Q28" s="123" t="s">
        <v>189</v>
      </c>
    </row>
    <row r="29" spans="1:17" x14ac:dyDescent="0.2">
      <c r="B29" s="124" t="s">
        <v>190</v>
      </c>
      <c r="C29" s="126">
        <f>+ตค!$O6</f>
        <v>7.8</v>
      </c>
      <c r="D29" s="126">
        <f>+พย!$O6</f>
        <v>6.57</v>
      </c>
      <c r="E29" s="126">
        <f>+พย!$O6</f>
        <v>6.57</v>
      </c>
      <c r="F29" s="126">
        <f>+ธค!$O6</f>
        <v>8.1300000000000008</v>
      </c>
      <c r="G29" s="126">
        <f>+กพ!$O6</f>
        <v>7.33</v>
      </c>
      <c r="H29" s="126">
        <f>+มีค!$O6</f>
        <v>7.63</v>
      </c>
      <c r="I29" s="126">
        <f>+เมย!$O6</f>
        <v>8.1999999999999993</v>
      </c>
      <c r="J29" s="126">
        <f>+พค!$O6</f>
        <v>6.8</v>
      </c>
      <c r="K29" s="126">
        <f>+มิย!$O6</f>
        <v>6.93</v>
      </c>
      <c r="L29" s="126">
        <f>+กค!$O6</f>
        <v>8.9</v>
      </c>
      <c r="M29" s="126">
        <f>+สค!$O6</f>
        <v>7.4</v>
      </c>
      <c r="N29" s="126">
        <f>+กย!$O6</f>
        <v>6.63</v>
      </c>
      <c r="O29" s="126">
        <f>SUM(C29:N29)</f>
        <v>88.890000000000015</v>
      </c>
      <c r="P29" s="128">
        <f>+O29/12</f>
        <v>7.4075000000000015</v>
      </c>
      <c r="Q29" s="124" t="s">
        <v>190</v>
      </c>
    </row>
    <row r="30" spans="1:17" x14ac:dyDescent="0.2">
      <c r="A30" s="68" t="s">
        <v>57</v>
      </c>
      <c r="B30" s="61" t="s">
        <v>113</v>
      </c>
      <c r="C30" s="61">
        <f>ตค!$J$7</f>
        <v>0.66279999999999994</v>
      </c>
      <c r="D30" s="61">
        <f>พย!$J$7</f>
        <v>0.61329999999999996</v>
      </c>
      <c r="E30" s="61">
        <f>ธค!$J$7</f>
        <v>0.64980000000000004</v>
      </c>
      <c r="F30" s="61">
        <f>มค!$J$7</f>
        <v>0.58189999999999997</v>
      </c>
      <c r="G30" s="61">
        <f>กพ!$J$7</f>
        <v>0.70799999999999996</v>
      </c>
      <c r="H30" s="61">
        <f>มีค!$J$7</f>
        <v>0.71850000000000003</v>
      </c>
      <c r="I30" s="61">
        <f>เมย!$J$7</f>
        <v>0.68130000000000002</v>
      </c>
      <c r="J30" s="61">
        <f>พค!$J$7</f>
        <v>0.71860000000000002</v>
      </c>
      <c r="K30" s="61">
        <f>มิย!$J$7</f>
        <v>0.76790000000000003</v>
      </c>
      <c r="L30" s="61">
        <f>กค!$J$7</f>
        <v>0.64359999999999995</v>
      </c>
      <c r="M30" s="61">
        <f>สค!$J$7</f>
        <v>0.41499999999999998</v>
      </c>
      <c r="N30" s="61">
        <f>กย!$J$7</f>
        <v>0.66190000000000004</v>
      </c>
      <c r="O30" s="64">
        <f t="shared" si="1"/>
        <v>7.8226000000000004</v>
      </c>
      <c r="P30" s="72">
        <f>+O31/O35</f>
        <v>0.64862302040816322</v>
      </c>
      <c r="Q30" s="76" t="s">
        <v>113</v>
      </c>
    </row>
    <row r="31" spans="1:17" x14ac:dyDescent="0.2">
      <c r="B31" s="61" t="s">
        <v>114</v>
      </c>
      <c r="C31" s="61">
        <f t="shared" ref="C31:N31" si="9">+C30*C35</f>
        <v>127.92039999999999</v>
      </c>
      <c r="D31" s="61">
        <f t="shared" si="9"/>
        <v>127.56639999999999</v>
      </c>
      <c r="E31" s="61">
        <f t="shared" si="9"/>
        <v>131.25960000000001</v>
      </c>
      <c r="F31" s="61">
        <f t="shared" si="9"/>
        <v>122.78089999999999</v>
      </c>
      <c r="G31" s="61">
        <f t="shared" si="9"/>
        <v>140.184</v>
      </c>
      <c r="H31" s="61">
        <f t="shared" si="9"/>
        <v>149.44800000000001</v>
      </c>
      <c r="I31" s="61">
        <f t="shared" si="9"/>
        <v>126.04050000000001</v>
      </c>
      <c r="J31" s="61">
        <f t="shared" si="9"/>
        <v>124.31780000000001</v>
      </c>
      <c r="K31" s="61">
        <f t="shared" si="9"/>
        <v>150.50839999999999</v>
      </c>
      <c r="L31" s="61">
        <f t="shared" si="9"/>
        <v>141.59199999999998</v>
      </c>
      <c r="M31" s="61">
        <f t="shared" si="9"/>
        <v>91.3</v>
      </c>
      <c r="N31" s="61">
        <f t="shared" si="9"/>
        <v>156.20840000000001</v>
      </c>
      <c r="O31" s="64">
        <f t="shared" si="1"/>
        <v>1589.1263999999999</v>
      </c>
    </row>
    <row r="32" spans="1:17" x14ac:dyDescent="0.2">
      <c r="B32" s="61" t="s">
        <v>115</v>
      </c>
      <c r="C32" s="61">
        <f>ตค!$K$7</f>
        <v>0.65920000000000001</v>
      </c>
      <c r="D32" s="61">
        <f>พย!$K$7</f>
        <v>0.61329999999999996</v>
      </c>
      <c r="E32" s="61">
        <f>ธค!$K$7</f>
        <v>0.65310000000000001</v>
      </c>
      <c r="F32" s="61">
        <f>มค!$K$7</f>
        <v>0.58109999999999995</v>
      </c>
      <c r="G32" s="61">
        <f>กพ!$K$7</f>
        <v>0.70599999999999996</v>
      </c>
      <c r="H32" s="61">
        <f>มีค!$K$7</f>
        <v>0.71509999999999996</v>
      </c>
      <c r="I32" s="61">
        <f>เมย!$K$7</f>
        <v>0.67989999999999995</v>
      </c>
      <c r="J32" s="61">
        <f>พค!$K$7</f>
        <v>0.71960000000000002</v>
      </c>
      <c r="K32" s="61">
        <f>มิย!$K$7</f>
        <v>0.76100000000000001</v>
      </c>
      <c r="L32" s="61">
        <f>กค!$K$7</f>
        <v>0.64500000000000002</v>
      </c>
      <c r="M32" s="61">
        <f>สค!$K$7</f>
        <v>0.41930000000000001</v>
      </c>
      <c r="N32" s="61">
        <f>กย!$K$7</f>
        <v>0.65759999999999996</v>
      </c>
      <c r="O32" s="64">
        <f t="shared" si="1"/>
        <v>7.8102</v>
      </c>
      <c r="P32" s="72">
        <f>+O33/O35</f>
        <v>0.64760285714285726</v>
      </c>
      <c r="Q32" s="76" t="s">
        <v>115</v>
      </c>
    </row>
    <row r="33" spans="1:17" x14ac:dyDescent="0.2">
      <c r="B33" s="61" t="s">
        <v>116</v>
      </c>
      <c r="C33" s="61">
        <f t="shared" ref="C33:N33" si="10">+C32*C35</f>
        <v>127.2256</v>
      </c>
      <c r="D33" s="61">
        <f t="shared" si="10"/>
        <v>127.56639999999999</v>
      </c>
      <c r="E33" s="61">
        <f t="shared" si="10"/>
        <v>131.92619999999999</v>
      </c>
      <c r="F33" s="61">
        <f t="shared" si="10"/>
        <v>122.61209999999998</v>
      </c>
      <c r="G33" s="61">
        <f t="shared" si="10"/>
        <v>139.78799999999998</v>
      </c>
      <c r="H33" s="61">
        <f t="shared" si="10"/>
        <v>148.74079999999998</v>
      </c>
      <c r="I33" s="61">
        <f t="shared" si="10"/>
        <v>125.78149999999999</v>
      </c>
      <c r="J33" s="61">
        <f t="shared" si="10"/>
        <v>124.49080000000001</v>
      </c>
      <c r="K33" s="61">
        <f t="shared" si="10"/>
        <v>149.15600000000001</v>
      </c>
      <c r="L33" s="61">
        <f t="shared" si="10"/>
        <v>141.9</v>
      </c>
      <c r="M33" s="61">
        <f t="shared" si="10"/>
        <v>92.245999999999995</v>
      </c>
      <c r="N33" s="61">
        <f t="shared" si="10"/>
        <v>155.1936</v>
      </c>
      <c r="O33" s="64">
        <f t="shared" si="1"/>
        <v>1586.6270000000002</v>
      </c>
    </row>
    <row r="34" spans="1:17" x14ac:dyDescent="0.2">
      <c r="B34" s="61" t="s">
        <v>117</v>
      </c>
      <c r="C34" s="65">
        <v>6510</v>
      </c>
      <c r="D34" s="65">
        <v>5955</v>
      </c>
      <c r="E34" s="65">
        <v>5890</v>
      </c>
      <c r="F34" s="65">
        <v>6501</v>
      </c>
      <c r="G34" s="65">
        <v>6365</v>
      </c>
      <c r="H34" s="65">
        <v>6257</v>
      </c>
      <c r="I34" s="65">
        <v>5716</v>
      </c>
      <c r="J34" s="65">
        <v>6127</v>
      </c>
      <c r="K34" s="65">
        <v>5660</v>
      </c>
      <c r="L34" s="65">
        <v>6001</v>
      </c>
      <c r="M34" s="65">
        <v>6110</v>
      </c>
      <c r="N34" s="65">
        <v>6205</v>
      </c>
      <c r="O34" s="73">
        <f t="shared" si="1"/>
        <v>73297</v>
      </c>
    </row>
    <row r="35" spans="1:17" x14ac:dyDescent="0.2">
      <c r="B35" s="61" t="s">
        <v>118</v>
      </c>
      <c r="C35" s="65">
        <f>ตค!$B$7</f>
        <v>193</v>
      </c>
      <c r="D35" s="65">
        <f>พย!$B$7</f>
        <v>208</v>
      </c>
      <c r="E35" s="65">
        <f>ธค!$B$7</f>
        <v>202</v>
      </c>
      <c r="F35" s="65">
        <f>มค!$B$7</f>
        <v>211</v>
      </c>
      <c r="G35" s="65">
        <f>กพ!$B$7</f>
        <v>198</v>
      </c>
      <c r="H35" s="65">
        <f>มีค!$B$7</f>
        <v>208</v>
      </c>
      <c r="I35" s="65">
        <f>เมย!$B$7</f>
        <v>185</v>
      </c>
      <c r="J35" s="65">
        <f>พค!$B$7</f>
        <v>173</v>
      </c>
      <c r="K35" s="65">
        <f>มิย!$B$7</f>
        <v>196</v>
      </c>
      <c r="L35" s="65">
        <f>กค!$B$7</f>
        <v>220</v>
      </c>
      <c r="M35" s="65">
        <f>สค!$B$7</f>
        <v>220</v>
      </c>
      <c r="N35" s="65">
        <f>กย!$B$7</f>
        <v>236</v>
      </c>
      <c r="O35" s="73">
        <f t="shared" si="1"/>
        <v>2450</v>
      </c>
    </row>
    <row r="36" spans="1:17" x14ac:dyDescent="0.2">
      <c r="B36" s="136" t="s">
        <v>137</v>
      </c>
      <c r="C36" s="137">
        <f>ตค!$C$7</f>
        <v>0</v>
      </c>
      <c r="D36" s="137">
        <f>พย!$C$7</f>
        <v>0</v>
      </c>
      <c r="E36" s="137">
        <f>ธค!$C$7</f>
        <v>0</v>
      </c>
      <c r="F36" s="137">
        <f>มค!$C$7</f>
        <v>0</v>
      </c>
      <c r="G36" s="137">
        <f>กพ!$C$7</f>
        <v>0</v>
      </c>
      <c r="H36" s="137">
        <f>มีค!$C$7</f>
        <v>0</v>
      </c>
      <c r="I36" s="137">
        <f>เมย!$C$7</f>
        <v>0</v>
      </c>
      <c r="J36" s="137">
        <f>พค!$C$7</f>
        <v>0</v>
      </c>
      <c r="K36" s="137">
        <f>มิย!$C$7</f>
        <v>0</v>
      </c>
      <c r="L36" s="137">
        <f>กค!$C$7</f>
        <v>0</v>
      </c>
      <c r="M36" s="137">
        <f>สค!$C$7</f>
        <v>0</v>
      </c>
      <c r="N36" s="137">
        <f>กย!$C$7</f>
        <v>0</v>
      </c>
      <c r="O36" s="136">
        <f t="shared" ref="O36" si="11">SUM(C36:N36)</f>
        <v>0</v>
      </c>
    </row>
    <row r="37" spans="1:17" x14ac:dyDescent="0.2">
      <c r="B37" s="123" t="s">
        <v>189</v>
      </c>
      <c r="C37" s="125">
        <f>+ตค!$N7</f>
        <v>63.53</v>
      </c>
      <c r="D37" s="125">
        <f>+พย!$N7</f>
        <v>74.540000000000006</v>
      </c>
      <c r="E37" s="125">
        <f>+พย!$N7</f>
        <v>74.540000000000006</v>
      </c>
      <c r="F37" s="125">
        <f>+ธค!$N7</f>
        <v>83.06</v>
      </c>
      <c r="G37" s="125">
        <f>+กพ!$N7</f>
        <v>79.959999999999994</v>
      </c>
      <c r="H37" s="125">
        <f>+มีค!$N7</f>
        <v>78.489999999999995</v>
      </c>
      <c r="I37" s="125">
        <f>+เมย!$N7</f>
        <v>66.3</v>
      </c>
      <c r="J37" s="125">
        <f>+พค!$N7</f>
        <v>68.19</v>
      </c>
      <c r="K37" s="125">
        <f>+มิย!$N7</f>
        <v>65.83</v>
      </c>
      <c r="L37" s="125">
        <f>+กค!$N7</f>
        <v>72.67</v>
      </c>
      <c r="M37" s="125">
        <f>+สค!$N7</f>
        <v>92.26</v>
      </c>
      <c r="N37" s="125">
        <f>+กย!$N7</f>
        <v>78.8</v>
      </c>
      <c r="O37" s="125">
        <f>SUM(C37:N37)</f>
        <v>898.16999999999985</v>
      </c>
      <c r="P37" s="127">
        <f>+O37/12</f>
        <v>74.847499999999982</v>
      </c>
      <c r="Q37" s="123" t="s">
        <v>189</v>
      </c>
    </row>
    <row r="38" spans="1:17" x14ac:dyDescent="0.2">
      <c r="B38" s="124" t="s">
        <v>190</v>
      </c>
      <c r="C38" s="126">
        <f>+ตค!$O7</f>
        <v>5.36</v>
      </c>
      <c r="D38" s="126">
        <f>+พย!$O7</f>
        <v>5.67</v>
      </c>
      <c r="E38" s="126">
        <f>+พย!$O7</f>
        <v>5.67</v>
      </c>
      <c r="F38" s="126">
        <f>+ธค!$O7</f>
        <v>5.56</v>
      </c>
      <c r="G38" s="126">
        <f>+กพ!$O7</f>
        <v>5.44</v>
      </c>
      <c r="H38" s="126">
        <f>+มีค!$O7</f>
        <v>5.67</v>
      </c>
      <c r="I38" s="126">
        <f>+เมย!$O7</f>
        <v>5.08</v>
      </c>
      <c r="J38" s="126">
        <f>+พค!$O7</f>
        <v>4.78</v>
      </c>
      <c r="K38" s="126">
        <f>+มิย!$O7</f>
        <v>5.39</v>
      </c>
      <c r="L38" s="126">
        <f>+กค!$O7</f>
        <v>5.94</v>
      </c>
      <c r="M38" s="126">
        <f>+สค!$O7</f>
        <v>5.2</v>
      </c>
      <c r="N38" s="126">
        <f>+กย!$O7</f>
        <v>6.44</v>
      </c>
      <c r="O38" s="126">
        <f>SUM(C38:N38)</f>
        <v>66.2</v>
      </c>
      <c r="P38" s="128">
        <f>+O38/12</f>
        <v>5.5166666666666666</v>
      </c>
      <c r="Q38" s="124" t="s">
        <v>190</v>
      </c>
    </row>
    <row r="39" spans="1:17" x14ac:dyDescent="0.2">
      <c r="A39" s="67" t="s">
        <v>69</v>
      </c>
      <c r="B39" s="61" t="s">
        <v>113</v>
      </c>
      <c r="C39" s="61">
        <f>ตค!$J$8</f>
        <v>0.5544</v>
      </c>
      <c r="D39" s="61">
        <f>พย!$J$8</f>
        <v>0.83850000000000002</v>
      </c>
      <c r="E39" s="61">
        <f>ธค!$J$8</f>
        <v>0.59350000000000003</v>
      </c>
      <c r="F39" s="61">
        <f>มค!$J$8</f>
        <v>0.58420000000000005</v>
      </c>
      <c r="G39" s="61">
        <f>กพ!$J$8</f>
        <v>0.61850000000000005</v>
      </c>
      <c r="H39" s="61">
        <f>มีค!$J$8</f>
        <v>0.60760000000000003</v>
      </c>
      <c r="I39" s="61">
        <f>เมย!$J$8</f>
        <v>0.69510000000000005</v>
      </c>
      <c r="J39" s="61">
        <f>พค!$J$8</f>
        <v>0.65239999999999998</v>
      </c>
      <c r="K39" s="61">
        <f>มิย!$J$8</f>
        <v>0.62919999999999998</v>
      </c>
      <c r="L39" s="61">
        <f>กค!$J$8</f>
        <v>0.65939999999999999</v>
      </c>
      <c r="M39" s="61">
        <f>สค!$J$8</f>
        <v>0.81079999999999997</v>
      </c>
      <c r="N39" s="61">
        <f>กย!$J$8</f>
        <v>0.71389999999999998</v>
      </c>
      <c r="O39" s="64">
        <f t="shared" si="1"/>
        <v>7.9575000000000005</v>
      </c>
      <c r="P39" s="72">
        <f>+O40/O44</f>
        <v>0.661579576008273</v>
      </c>
      <c r="Q39" s="76" t="s">
        <v>113</v>
      </c>
    </row>
    <row r="40" spans="1:17" x14ac:dyDescent="0.2">
      <c r="B40" s="61" t="s">
        <v>114</v>
      </c>
      <c r="C40" s="61">
        <f t="shared" ref="C40:N40" si="12">+C39*C44</f>
        <v>93.139200000000002</v>
      </c>
      <c r="D40" s="61">
        <f t="shared" si="12"/>
        <v>142.54500000000002</v>
      </c>
      <c r="E40" s="61">
        <f t="shared" si="12"/>
        <v>96.740500000000011</v>
      </c>
      <c r="F40" s="61">
        <f t="shared" si="12"/>
        <v>100.48240000000001</v>
      </c>
      <c r="G40" s="61">
        <f t="shared" si="12"/>
        <v>94.630500000000012</v>
      </c>
      <c r="H40" s="61">
        <f t="shared" si="12"/>
        <v>115.444</v>
      </c>
      <c r="I40" s="61">
        <f t="shared" si="12"/>
        <v>104.26500000000001</v>
      </c>
      <c r="J40" s="61">
        <f t="shared" si="12"/>
        <v>99.8172</v>
      </c>
      <c r="K40" s="61">
        <f t="shared" si="12"/>
        <v>95.009199999999993</v>
      </c>
      <c r="L40" s="61">
        <f t="shared" si="12"/>
        <v>103.5258</v>
      </c>
      <c r="M40" s="61">
        <f t="shared" si="12"/>
        <v>123.24159999999999</v>
      </c>
      <c r="N40" s="61">
        <f t="shared" si="12"/>
        <v>110.6545</v>
      </c>
      <c r="O40" s="64">
        <f t="shared" si="1"/>
        <v>1279.4948999999999</v>
      </c>
    </row>
    <row r="41" spans="1:17" x14ac:dyDescent="0.2">
      <c r="B41" s="61" t="s">
        <v>115</v>
      </c>
      <c r="C41" s="61">
        <f>ตค!$K$8</f>
        <v>0.55489999999999995</v>
      </c>
      <c r="D41" s="61">
        <f>พย!$K$8</f>
        <v>0.83599999999999997</v>
      </c>
      <c r="E41" s="61">
        <f>ธค!$K$8</f>
        <v>0.59230000000000005</v>
      </c>
      <c r="F41" s="61">
        <f>มค!$K$8</f>
        <v>0.58320000000000005</v>
      </c>
      <c r="G41" s="61">
        <f>กพ!$K$8</f>
        <v>0.61680000000000001</v>
      </c>
      <c r="H41" s="61">
        <f>มีค!$K$8</f>
        <v>0.60119999999999996</v>
      </c>
      <c r="I41" s="61">
        <f>เมย!$K$8</f>
        <v>0.6956</v>
      </c>
      <c r="J41" s="61">
        <f>พค!$K$8</f>
        <v>0.65459999999999996</v>
      </c>
      <c r="K41" s="61">
        <f>มิย!$K$8</f>
        <v>0.63070000000000004</v>
      </c>
      <c r="L41" s="61">
        <f>กค!$K$8</f>
        <v>0.65800000000000003</v>
      </c>
      <c r="M41" s="61">
        <f>สค!$K$8</f>
        <v>0.81410000000000005</v>
      </c>
      <c r="N41" s="61">
        <f>กย!$K$8</f>
        <v>0.71120000000000005</v>
      </c>
      <c r="O41" s="64">
        <f t="shared" si="1"/>
        <v>7.9485999999999999</v>
      </c>
      <c r="P41" s="72">
        <f>+O42/O44</f>
        <v>0.66070920372285435</v>
      </c>
      <c r="Q41" s="76" t="s">
        <v>115</v>
      </c>
    </row>
    <row r="42" spans="1:17" x14ac:dyDescent="0.2">
      <c r="B42" s="61" t="s">
        <v>116</v>
      </c>
      <c r="C42" s="61">
        <f t="shared" ref="C42:N42" si="13">+C41*C44</f>
        <v>93.223199999999991</v>
      </c>
      <c r="D42" s="61">
        <f t="shared" si="13"/>
        <v>142.12</v>
      </c>
      <c r="E42" s="61">
        <f t="shared" si="13"/>
        <v>96.544900000000013</v>
      </c>
      <c r="F42" s="61">
        <f t="shared" si="13"/>
        <v>100.31040000000002</v>
      </c>
      <c r="G42" s="61">
        <f t="shared" si="13"/>
        <v>94.370400000000004</v>
      </c>
      <c r="H42" s="61">
        <f t="shared" si="13"/>
        <v>114.22799999999999</v>
      </c>
      <c r="I42" s="61">
        <f t="shared" si="13"/>
        <v>104.34</v>
      </c>
      <c r="J42" s="61">
        <f t="shared" si="13"/>
        <v>100.15379999999999</v>
      </c>
      <c r="K42" s="61">
        <f t="shared" si="13"/>
        <v>95.235700000000008</v>
      </c>
      <c r="L42" s="61">
        <f t="shared" si="13"/>
        <v>103.30600000000001</v>
      </c>
      <c r="M42" s="61">
        <f t="shared" si="13"/>
        <v>123.7432</v>
      </c>
      <c r="N42" s="61">
        <f t="shared" si="13"/>
        <v>110.236</v>
      </c>
      <c r="O42" s="64">
        <f t="shared" si="1"/>
        <v>1277.8116000000002</v>
      </c>
    </row>
    <row r="43" spans="1:17" x14ac:dyDescent="0.2">
      <c r="B43" s="61" t="s">
        <v>117</v>
      </c>
      <c r="C43" s="65">
        <v>5317</v>
      </c>
      <c r="D43" s="65">
        <v>5053</v>
      </c>
      <c r="E43" s="65">
        <v>4839</v>
      </c>
      <c r="F43" s="65">
        <v>5865</v>
      </c>
      <c r="G43" s="65">
        <v>4862</v>
      </c>
      <c r="H43" s="65">
        <v>5715</v>
      </c>
      <c r="I43" s="65">
        <v>4854</v>
      </c>
      <c r="J43" s="65">
        <v>5346</v>
      </c>
      <c r="K43" s="65">
        <v>5186</v>
      </c>
      <c r="L43" s="65">
        <v>6723</v>
      </c>
      <c r="M43" s="65">
        <v>6041</v>
      </c>
      <c r="N43" s="65">
        <v>5672</v>
      </c>
      <c r="O43" s="73">
        <f t="shared" si="1"/>
        <v>65473</v>
      </c>
    </row>
    <row r="44" spans="1:17" x14ac:dyDescent="0.2">
      <c r="B44" s="61" t="s">
        <v>118</v>
      </c>
      <c r="C44" s="65">
        <f>ตค!$B$8</f>
        <v>168</v>
      </c>
      <c r="D44" s="65">
        <f>พย!$B$8</f>
        <v>170</v>
      </c>
      <c r="E44" s="65">
        <f>ธค!$B$8</f>
        <v>163</v>
      </c>
      <c r="F44" s="65">
        <f>มค!$B$8</f>
        <v>172</v>
      </c>
      <c r="G44" s="65">
        <f>กพ!$B$8</f>
        <v>153</v>
      </c>
      <c r="H44" s="65">
        <f>มีค!$B$8</f>
        <v>190</v>
      </c>
      <c r="I44" s="65">
        <f>เมย!$B$8</f>
        <v>150</v>
      </c>
      <c r="J44" s="65">
        <f>พค!$B$8</f>
        <v>153</v>
      </c>
      <c r="K44" s="65">
        <f>มิย!$B$8</f>
        <v>151</v>
      </c>
      <c r="L44" s="65">
        <f>กค!$B$8</f>
        <v>157</v>
      </c>
      <c r="M44" s="65">
        <f>สค!$B$8</f>
        <v>152</v>
      </c>
      <c r="N44" s="65">
        <f>กย!$B$8</f>
        <v>155</v>
      </c>
      <c r="O44" s="73">
        <f t="shared" si="1"/>
        <v>1934</v>
      </c>
    </row>
    <row r="45" spans="1:17" x14ac:dyDescent="0.2">
      <c r="B45" s="136" t="s">
        <v>137</v>
      </c>
      <c r="C45" s="137">
        <f>ตค!$C$8</f>
        <v>23</v>
      </c>
      <c r="D45" s="137">
        <f>พย!$C$8</f>
        <v>14</v>
      </c>
      <c r="E45" s="137">
        <f>ธค!$C$8</f>
        <v>14</v>
      </c>
      <c r="F45" s="137">
        <f>มค!$C$8</f>
        <v>23</v>
      </c>
      <c r="G45" s="137">
        <f>กพ!$C$8</f>
        <v>17</v>
      </c>
      <c r="H45" s="137">
        <f>มีค!$C$8</f>
        <v>4</v>
      </c>
      <c r="I45" s="137">
        <f>เมย!$C$8</f>
        <v>1</v>
      </c>
      <c r="J45" s="137">
        <f>พค!$C$8</f>
        <v>0</v>
      </c>
      <c r="K45" s="137">
        <f>มิย!$C$8</f>
        <v>0</v>
      </c>
      <c r="L45" s="137">
        <f>กค!$C$8</f>
        <v>2</v>
      </c>
      <c r="M45" s="137">
        <f>สค!$C$8</f>
        <v>2</v>
      </c>
      <c r="N45" s="137">
        <f>กย!$C$8</f>
        <v>1</v>
      </c>
      <c r="O45" s="136">
        <f t="shared" ref="O45" si="14">SUM(C45:N45)</f>
        <v>101</v>
      </c>
    </row>
    <row r="46" spans="1:17" x14ac:dyDescent="0.2">
      <c r="B46" s="123" t="s">
        <v>189</v>
      </c>
      <c r="C46" s="125">
        <f>+ตค!$N8</f>
        <v>70.11</v>
      </c>
      <c r="D46" s="125">
        <f>+พย!$N8</f>
        <v>75.67</v>
      </c>
      <c r="E46" s="125">
        <f>+พย!$N8</f>
        <v>75.67</v>
      </c>
      <c r="F46" s="125">
        <f>+ธค!$N8</f>
        <v>61.08</v>
      </c>
      <c r="G46" s="125">
        <f>+กพ!$N8</f>
        <v>67.14</v>
      </c>
      <c r="H46" s="125">
        <f>+มีค!$N8</f>
        <v>57.96</v>
      </c>
      <c r="I46" s="125">
        <f>+เมย!$N8</f>
        <v>68.78</v>
      </c>
      <c r="J46" s="125">
        <f>+พค!$N8</f>
        <v>58.71</v>
      </c>
      <c r="K46" s="125">
        <f>+มิย!$N8</f>
        <v>102.59</v>
      </c>
      <c r="L46" s="125">
        <f>+กค!$N8</f>
        <v>42.74</v>
      </c>
      <c r="M46" s="125">
        <f>+สค!$N8</f>
        <v>72.489999999999995</v>
      </c>
      <c r="N46" s="125">
        <f>+กย!$N8</f>
        <v>51.39</v>
      </c>
      <c r="O46" s="125">
        <f>SUM(C46:N46)</f>
        <v>804.33</v>
      </c>
      <c r="P46" s="127">
        <f>+O46/12</f>
        <v>67.027500000000003</v>
      </c>
      <c r="Q46" s="123" t="s">
        <v>189</v>
      </c>
    </row>
    <row r="47" spans="1:17" x14ac:dyDescent="0.2">
      <c r="B47" s="124" t="s">
        <v>190</v>
      </c>
      <c r="C47" s="126">
        <f>+ตค!$O8</f>
        <v>5.57</v>
      </c>
      <c r="D47" s="126">
        <f>+พย!$O8</f>
        <v>5.63</v>
      </c>
      <c r="E47" s="126">
        <f>+พย!$O8</f>
        <v>5.63</v>
      </c>
      <c r="F47" s="126">
        <f>+ธค!$O8</f>
        <v>5.37</v>
      </c>
      <c r="G47" s="126">
        <f>+กพ!$O8</f>
        <v>5.07</v>
      </c>
      <c r="H47" s="126">
        <f>+มีค!$O8</f>
        <v>6.27</v>
      </c>
      <c r="I47" s="126">
        <f>+เมย!$O8</f>
        <v>4.87</v>
      </c>
      <c r="J47" s="126">
        <f>+พค!$O8</f>
        <v>4.7699999999999996</v>
      </c>
      <c r="K47" s="126">
        <f>+มิย!$O8</f>
        <v>3.94</v>
      </c>
      <c r="L47" s="126">
        <f>+กค!$O8</f>
        <v>4.25</v>
      </c>
      <c r="M47" s="126">
        <f>+สค!$O8</f>
        <v>4.22</v>
      </c>
      <c r="N47" s="126">
        <f>+กย!$O8</f>
        <v>4.1100000000000003</v>
      </c>
      <c r="O47" s="126">
        <f>SUM(C47:N47)</f>
        <v>59.699999999999989</v>
      </c>
      <c r="P47" s="128">
        <f>+O47/12</f>
        <v>4.9749999999999988</v>
      </c>
      <c r="Q47" s="124" t="s">
        <v>190</v>
      </c>
    </row>
    <row r="48" spans="1:17" x14ac:dyDescent="0.2">
      <c r="A48" s="67" t="s">
        <v>68</v>
      </c>
      <c r="B48" s="61" t="s">
        <v>113</v>
      </c>
      <c r="C48" s="61">
        <f>ตค!$J$9</f>
        <v>0.61150000000000004</v>
      </c>
      <c r="D48" s="61">
        <f>พย!$J$9</f>
        <v>0.54320000000000002</v>
      </c>
      <c r="E48" s="61">
        <f>ธค!$J$9</f>
        <v>0.63270000000000004</v>
      </c>
      <c r="F48" s="61">
        <f>มค!$J$9</f>
        <v>0.64049999999999996</v>
      </c>
      <c r="G48" s="61">
        <f>กพ!$J$9</f>
        <v>0.61419999999999997</v>
      </c>
      <c r="H48" s="61">
        <f>มีค!$J$9</f>
        <v>0.68010000000000004</v>
      </c>
      <c r="I48" s="61">
        <f>เมย!$J$9</f>
        <v>0.60560000000000003</v>
      </c>
      <c r="J48" s="61">
        <f>พค!$J$9</f>
        <v>0.61250000000000004</v>
      </c>
      <c r="K48" s="61">
        <f>มิย!$J$9</f>
        <v>0.6069</v>
      </c>
      <c r="L48" s="61">
        <f>กค!$J$9</f>
        <v>0.55630000000000002</v>
      </c>
      <c r="M48" s="61">
        <f>สค!$J$9</f>
        <v>0.56389999999999996</v>
      </c>
      <c r="N48" s="61">
        <f>กย!$J$9</f>
        <v>0.51239999999999997</v>
      </c>
      <c r="O48" s="64">
        <f t="shared" si="1"/>
        <v>7.1798000000000002</v>
      </c>
      <c r="P48" s="72">
        <f>+O49/O53</f>
        <v>0.5949807302231237</v>
      </c>
      <c r="Q48" s="76" t="s">
        <v>113</v>
      </c>
    </row>
    <row r="49" spans="1:17" x14ac:dyDescent="0.2">
      <c r="B49" s="61" t="s">
        <v>114</v>
      </c>
      <c r="C49" s="61">
        <f t="shared" ref="C49:N49" si="15">+C48*C53</f>
        <v>88.667500000000004</v>
      </c>
      <c r="D49" s="61">
        <f t="shared" si="15"/>
        <v>79.850400000000008</v>
      </c>
      <c r="E49" s="61">
        <f t="shared" si="15"/>
        <v>87.945300000000003</v>
      </c>
      <c r="F49" s="61">
        <f t="shared" si="15"/>
        <v>75.578999999999994</v>
      </c>
      <c r="G49" s="61">
        <f t="shared" si="15"/>
        <v>66.33359999999999</v>
      </c>
      <c r="H49" s="61">
        <f t="shared" si="15"/>
        <v>70.050300000000007</v>
      </c>
      <c r="I49" s="61">
        <f t="shared" si="15"/>
        <v>59.9544</v>
      </c>
      <c r="J49" s="61">
        <f t="shared" si="15"/>
        <v>61.862500000000004</v>
      </c>
      <c r="K49" s="61">
        <f t="shared" si="15"/>
        <v>71.007300000000001</v>
      </c>
      <c r="L49" s="61">
        <f t="shared" si="15"/>
        <v>70.093800000000002</v>
      </c>
      <c r="M49" s="61">
        <f t="shared" si="15"/>
        <v>78.945999999999998</v>
      </c>
      <c r="N49" s="61">
        <f t="shared" si="15"/>
        <v>69.686399999999992</v>
      </c>
      <c r="O49" s="64">
        <f t="shared" si="1"/>
        <v>879.97649999999999</v>
      </c>
    </row>
    <row r="50" spans="1:17" x14ac:dyDescent="0.2">
      <c r="B50" s="61" t="s">
        <v>115</v>
      </c>
      <c r="C50" s="61">
        <f>ตค!$K$9</f>
        <v>0.60929999999999995</v>
      </c>
      <c r="D50" s="61">
        <f>พย!$K$9</f>
        <v>0.53859999999999997</v>
      </c>
      <c r="E50" s="61">
        <f>ธค!$K$9</f>
        <v>0.62970000000000004</v>
      </c>
      <c r="F50" s="61">
        <f>มค!$K$9</f>
        <v>0.63139999999999996</v>
      </c>
      <c r="G50" s="61">
        <f>กพ!$K$9</f>
        <v>0.61050000000000004</v>
      </c>
      <c r="H50" s="61">
        <f>มีค!$K$9</f>
        <v>0.67749999999999999</v>
      </c>
      <c r="I50" s="61">
        <f>เมย!$K$9</f>
        <v>0.60170000000000001</v>
      </c>
      <c r="J50" s="61">
        <f>พค!$K$9</f>
        <v>0.61019999999999996</v>
      </c>
      <c r="K50" s="61">
        <f>มิย!$K$9</f>
        <v>0.60799999999999998</v>
      </c>
      <c r="L50" s="61">
        <f>กค!$K$9</f>
        <v>0.55479999999999996</v>
      </c>
      <c r="M50" s="61">
        <f>สค!$K$9</f>
        <v>0.56159999999999999</v>
      </c>
      <c r="N50" s="61">
        <f>กย!$K$9</f>
        <v>0.51080000000000003</v>
      </c>
      <c r="O50" s="64">
        <f t="shared" si="1"/>
        <v>7.1440999999999999</v>
      </c>
      <c r="P50" s="72">
        <f>+O51/O53</f>
        <v>0.59202488167680867</v>
      </c>
      <c r="Q50" s="76" t="s">
        <v>115</v>
      </c>
    </row>
    <row r="51" spans="1:17" x14ac:dyDescent="0.2">
      <c r="B51" s="61" t="s">
        <v>116</v>
      </c>
      <c r="C51" s="61">
        <f t="shared" ref="C51:N51" si="16">+C50*C53</f>
        <v>88.348499999999987</v>
      </c>
      <c r="D51" s="61">
        <f t="shared" si="16"/>
        <v>79.174199999999999</v>
      </c>
      <c r="E51" s="61">
        <f t="shared" si="16"/>
        <v>87.528300000000002</v>
      </c>
      <c r="F51" s="61">
        <f t="shared" si="16"/>
        <v>74.505200000000002</v>
      </c>
      <c r="G51" s="61">
        <f t="shared" si="16"/>
        <v>65.933999999999997</v>
      </c>
      <c r="H51" s="61">
        <f t="shared" si="16"/>
        <v>69.782499999999999</v>
      </c>
      <c r="I51" s="61">
        <f t="shared" si="16"/>
        <v>59.568300000000001</v>
      </c>
      <c r="J51" s="61">
        <f t="shared" si="16"/>
        <v>61.630199999999995</v>
      </c>
      <c r="K51" s="61">
        <f t="shared" si="16"/>
        <v>71.135999999999996</v>
      </c>
      <c r="L51" s="61">
        <f t="shared" si="16"/>
        <v>69.904799999999994</v>
      </c>
      <c r="M51" s="61">
        <f t="shared" si="16"/>
        <v>78.623999999999995</v>
      </c>
      <c r="N51" s="61">
        <f t="shared" si="16"/>
        <v>69.468800000000002</v>
      </c>
      <c r="O51" s="64">
        <f t="shared" si="1"/>
        <v>875.60479999999995</v>
      </c>
    </row>
    <row r="52" spans="1:17" x14ac:dyDescent="0.2">
      <c r="B52" s="61" t="s">
        <v>117</v>
      </c>
      <c r="C52" s="65">
        <v>5718</v>
      </c>
      <c r="D52" s="65">
        <v>5309</v>
      </c>
      <c r="E52" s="65">
        <v>4963</v>
      </c>
      <c r="F52" s="65">
        <v>5190</v>
      </c>
      <c r="G52" s="65">
        <v>4603</v>
      </c>
      <c r="H52" s="65">
        <v>4898</v>
      </c>
      <c r="I52" s="65">
        <v>4613</v>
      </c>
      <c r="J52" s="65">
        <v>5498</v>
      </c>
      <c r="K52" s="65">
        <v>5678</v>
      </c>
      <c r="L52" s="65">
        <v>6066</v>
      </c>
      <c r="M52" s="65">
        <v>5198</v>
      </c>
      <c r="N52" s="65">
        <v>5251</v>
      </c>
      <c r="O52" s="73">
        <f t="shared" si="1"/>
        <v>62985</v>
      </c>
    </row>
    <row r="53" spans="1:17" x14ac:dyDescent="0.2">
      <c r="B53" s="61" t="s">
        <v>118</v>
      </c>
      <c r="C53" s="65">
        <f>ตค!$B$9</f>
        <v>145</v>
      </c>
      <c r="D53" s="65">
        <f>พย!$B$9</f>
        <v>147</v>
      </c>
      <c r="E53" s="65">
        <f>ธค!$B$9</f>
        <v>139</v>
      </c>
      <c r="F53" s="65">
        <f>มค!$B$9</f>
        <v>118</v>
      </c>
      <c r="G53" s="65">
        <f>กพ!$B$9</f>
        <v>108</v>
      </c>
      <c r="H53" s="65">
        <f>มีค!$B$9</f>
        <v>103</v>
      </c>
      <c r="I53" s="65">
        <f>เมย!$B$9</f>
        <v>99</v>
      </c>
      <c r="J53" s="65">
        <f>พค!$B$9</f>
        <v>101</v>
      </c>
      <c r="K53" s="65">
        <f>มิย!$B$9</f>
        <v>117</v>
      </c>
      <c r="L53" s="65">
        <f>กค!$B$9</f>
        <v>126</v>
      </c>
      <c r="M53" s="65">
        <f>สค!$B$9</f>
        <v>140</v>
      </c>
      <c r="N53" s="65">
        <f>กย!$B$9</f>
        <v>136</v>
      </c>
      <c r="O53" s="73">
        <f t="shared" si="1"/>
        <v>1479</v>
      </c>
    </row>
    <row r="54" spans="1:17" x14ac:dyDescent="0.2">
      <c r="B54" s="136" t="s">
        <v>137</v>
      </c>
      <c r="C54" s="137">
        <f>ตค!$C$9</f>
        <v>10</v>
      </c>
      <c r="D54" s="137">
        <f>พย!$C$9</f>
        <v>7</v>
      </c>
      <c r="E54" s="137">
        <f>ธค!$C$9</f>
        <v>16</v>
      </c>
      <c r="F54" s="137">
        <f>มค!$C$9</f>
        <v>0</v>
      </c>
      <c r="G54" s="137">
        <f>กพ!$C$9</f>
        <v>0</v>
      </c>
      <c r="H54" s="137">
        <f>มีค!$C$9</f>
        <v>0</v>
      </c>
      <c r="I54" s="137">
        <f>เมย!$C$9</f>
        <v>0</v>
      </c>
      <c r="J54" s="137">
        <f>พค!$C$9</f>
        <v>0</v>
      </c>
      <c r="K54" s="137">
        <f>มิย!$C$9</f>
        <v>1</v>
      </c>
      <c r="L54" s="137">
        <f>กค!$C$9</f>
        <v>0</v>
      </c>
      <c r="M54" s="137">
        <f>สค!$C$9</f>
        <v>0</v>
      </c>
      <c r="N54" s="137">
        <f>กย!$C$9</f>
        <v>0</v>
      </c>
      <c r="O54" s="136">
        <f t="shared" ref="O54" si="17">SUM(C54:N54)</f>
        <v>34</v>
      </c>
    </row>
    <row r="55" spans="1:17" x14ac:dyDescent="0.2">
      <c r="B55" s="123" t="s">
        <v>189</v>
      </c>
      <c r="C55" s="125">
        <f>+ตค!$N9</f>
        <v>46.34</v>
      </c>
      <c r="D55" s="125">
        <f>+พย!$N9</f>
        <v>43.78</v>
      </c>
      <c r="E55" s="125">
        <f>+พย!$N9</f>
        <v>43.78</v>
      </c>
      <c r="F55" s="125">
        <f>+ธค!$N9</f>
        <v>50.32</v>
      </c>
      <c r="G55" s="125">
        <f>+กพ!$N9</f>
        <v>37.380000000000003</v>
      </c>
      <c r="H55" s="125">
        <f>+มีค!$N9</f>
        <v>33.56</v>
      </c>
      <c r="I55" s="125">
        <f>+เมย!$N9</f>
        <v>32.78</v>
      </c>
      <c r="J55" s="125">
        <f>+พค!$N9</f>
        <v>34.78</v>
      </c>
      <c r="K55" s="125">
        <f>+มิย!$N9</f>
        <v>46.79</v>
      </c>
      <c r="L55" s="125">
        <f>+กค!$N9</f>
        <v>46.77</v>
      </c>
      <c r="M55" s="125">
        <f>+สค!$N9</f>
        <v>46.66</v>
      </c>
      <c r="N55" s="125">
        <f>+กย!$N9</f>
        <v>43.93</v>
      </c>
      <c r="O55" s="125">
        <f>SUM(C55:N55)</f>
        <v>506.87000000000006</v>
      </c>
      <c r="P55" s="128">
        <f>+O55/12</f>
        <v>42.239166666666669</v>
      </c>
      <c r="Q55" s="123" t="s">
        <v>189</v>
      </c>
    </row>
    <row r="56" spans="1:17" x14ac:dyDescent="0.2">
      <c r="B56" s="124" t="s">
        <v>190</v>
      </c>
      <c r="C56" s="126">
        <f>+ตค!$O9</f>
        <v>4.7</v>
      </c>
      <c r="D56" s="126">
        <f>+พย!$O9</f>
        <v>4.83</v>
      </c>
      <c r="E56" s="126">
        <f>+ธค!$O9</f>
        <v>4.57</v>
      </c>
      <c r="F56" s="126">
        <f>+มค!$O9</f>
        <v>3.83</v>
      </c>
      <c r="G56" s="126">
        <f>+กพ!$O9</f>
        <v>3.6</v>
      </c>
      <c r="H56" s="126">
        <f>+มีค!$O9</f>
        <v>3.43</v>
      </c>
      <c r="I56" s="126">
        <f>+เมย!$O9</f>
        <v>3.23</v>
      </c>
      <c r="J56" s="126">
        <f>+พค!$O9</f>
        <v>3.37</v>
      </c>
      <c r="K56" s="126">
        <f>+มิย!$O9</f>
        <v>4.07</v>
      </c>
      <c r="L56" s="126">
        <f>+กค!$O9</f>
        <v>4.46</v>
      </c>
      <c r="M56" s="126">
        <f>+สค!$O9</f>
        <v>4.96</v>
      </c>
      <c r="N56" s="126">
        <f>+กย!$O9</f>
        <v>4.71</v>
      </c>
      <c r="O56" s="126">
        <f>SUM(C56:N56)</f>
        <v>49.760000000000005</v>
      </c>
      <c r="P56" s="128">
        <f>+O56/12</f>
        <v>4.1466666666666674</v>
      </c>
      <c r="Q56" s="124" t="s">
        <v>190</v>
      </c>
    </row>
    <row r="57" spans="1:17" x14ac:dyDescent="0.2">
      <c r="A57" s="67" t="s">
        <v>67</v>
      </c>
      <c r="B57" s="61" t="s">
        <v>113</v>
      </c>
      <c r="C57" s="61">
        <f>ตค!$J$10</f>
        <v>0.51370000000000005</v>
      </c>
      <c r="D57" s="61">
        <f>พย!$J$10</f>
        <v>0.4788</v>
      </c>
      <c r="E57" s="61">
        <f>ธค!$J$10</f>
        <v>0.47039999999999998</v>
      </c>
      <c r="F57" s="61">
        <f>มค!$J$10</f>
        <v>0.56359999999999999</v>
      </c>
      <c r="G57" s="61">
        <f>กพ!$J$10</f>
        <v>0.51319999999999999</v>
      </c>
      <c r="H57" s="61">
        <f>มีค!$J$10</f>
        <v>0.56140000000000001</v>
      </c>
      <c r="I57" s="61">
        <f>เมย!$J$10</f>
        <v>0.51680000000000004</v>
      </c>
      <c r="J57" s="61">
        <f>พค!$J$10</f>
        <v>0.53869999999999996</v>
      </c>
      <c r="K57" s="61">
        <f>มิย!$J$10</f>
        <v>0.5363</v>
      </c>
      <c r="L57" s="61">
        <f>กค!$J$10</f>
        <v>0.57850000000000001</v>
      </c>
      <c r="M57" s="61">
        <f>สค!$J$10</f>
        <v>0.53639999999999999</v>
      </c>
      <c r="N57" s="61">
        <f>กย!$J$10</f>
        <v>0.56799999999999995</v>
      </c>
      <c r="O57" s="64">
        <f t="shared" si="1"/>
        <v>6.3757999999999981</v>
      </c>
      <c r="P57" s="72">
        <f>+O58/O62</f>
        <v>0.52992120736086179</v>
      </c>
      <c r="Q57" s="76" t="s">
        <v>113</v>
      </c>
    </row>
    <row r="58" spans="1:17" x14ac:dyDescent="0.2">
      <c r="B58" s="61" t="s">
        <v>114</v>
      </c>
      <c r="C58" s="61">
        <f t="shared" ref="C58:N58" si="18">+C57*C62</f>
        <v>236.30200000000002</v>
      </c>
      <c r="D58" s="61">
        <f t="shared" si="18"/>
        <v>178.5924</v>
      </c>
      <c r="E58" s="61">
        <f t="shared" si="18"/>
        <v>206.0352</v>
      </c>
      <c r="F58" s="61">
        <f t="shared" si="18"/>
        <v>204.0232</v>
      </c>
      <c r="G58" s="61">
        <f t="shared" si="18"/>
        <v>175.00119999999998</v>
      </c>
      <c r="H58" s="61">
        <f t="shared" si="18"/>
        <v>186.9462</v>
      </c>
      <c r="I58" s="61">
        <f t="shared" si="18"/>
        <v>161.75840000000002</v>
      </c>
      <c r="J58" s="61">
        <f t="shared" si="18"/>
        <v>198.24159999999998</v>
      </c>
      <c r="K58" s="61">
        <f t="shared" si="18"/>
        <v>180.73310000000001</v>
      </c>
      <c r="L58" s="61">
        <f t="shared" si="18"/>
        <v>205.946</v>
      </c>
      <c r="M58" s="61">
        <f t="shared" si="18"/>
        <v>211.3416</v>
      </c>
      <c r="N58" s="61">
        <f t="shared" si="18"/>
        <v>216.40799999999999</v>
      </c>
      <c r="O58" s="64">
        <f t="shared" si="1"/>
        <v>2361.3289</v>
      </c>
    </row>
    <row r="59" spans="1:17" x14ac:dyDescent="0.2">
      <c r="B59" s="61" t="s">
        <v>115</v>
      </c>
      <c r="C59" s="61">
        <f>ตค!$K$10</f>
        <v>0.51249999999999996</v>
      </c>
      <c r="D59" s="61">
        <f>พย!$K$10</f>
        <v>0.4773</v>
      </c>
      <c r="E59" s="61">
        <f>ธค!$K$10</f>
        <v>0.46810000000000002</v>
      </c>
      <c r="F59" s="61">
        <f>มค!$K$10</f>
        <v>0.56020000000000003</v>
      </c>
      <c r="G59" s="61">
        <f>กพ!$K$10</f>
        <v>0.50970000000000004</v>
      </c>
      <c r="H59" s="61">
        <f>มีค!$K$10</f>
        <v>0.56130000000000002</v>
      </c>
      <c r="I59" s="61">
        <f>เมย!$K$10</f>
        <v>0.5151</v>
      </c>
      <c r="J59" s="61">
        <f>พค!$K$10</f>
        <v>0.53859999999999997</v>
      </c>
      <c r="K59" s="61">
        <f>มิย!$K$10</f>
        <v>0.53610000000000002</v>
      </c>
      <c r="L59" s="61">
        <f>กค!$K$10</f>
        <v>0.57720000000000005</v>
      </c>
      <c r="M59" s="61">
        <f>สค!$K$10</f>
        <v>0.53549999999999998</v>
      </c>
      <c r="N59" s="61">
        <f>กย!$K$10</f>
        <v>0.56710000000000005</v>
      </c>
      <c r="O59" s="64">
        <f t="shared" si="1"/>
        <v>6.3587000000000007</v>
      </c>
      <c r="P59" s="72">
        <f>+O60/O62</f>
        <v>0.52849097845601456</v>
      </c>
      <c r="Q59" s="76" t="s">
        <v>115</v>
      </c>
    </row>
    <row r="60" spans="1:17" x14ac:dyDescent="0.2">
      <c r="B60" s="61" t="s">
        <v>116</v>
      </c>
      <c r="C60" s="61">
        <f t="shared" ref="C60:N60" si="19">+C59*C62</f>
        <v>235.74999999999997</v>
      </c>
      <c r="D60" s="61">
        <f t="shared" si="19"/>
        <v>178.03290000000001</v>
      </c>
      <c r="E60" s="61">
        <f t="shared" si="19"/>
        <v>205.02780000000001</v>
      </c>
      <c r="F60" s="61">
        <f t="shared" si="19"/>
        <v>202.79240000000001</v>
      </c>
      <c r="G60" s="61">
        <f t="shared" si="19"/>
        <v>173.80770000000001</v>
      </c>
      <c r="H60" s="61">
        <f t="shared" si="19"/>
        <v>186.91290000000001</v>
      </c>
      <c r="I60" s="61">
        <f t="shared" si="19"/>
        <v>161.22630000000001</v>
      </c>
      <c r="J60" s="61">
        <f t="shared" si="19"/>
        <v>198.20479999999998</v>
      </c>
      <c r="K60" s="61">
        <f t="shared" si="19"/>
        <v>180.66570000000002</v>
      </c>
      <c r="L60" s="61">
        <f t="shared" si="19"/>
        <v>205.48320000000001</v>
      </c>
      <c r="M60" s="61">
        <f t="shared" si="19"/>
        <v>210.98699999999999</v>
      </c>
      <c r="N60" s="61">
        <f t="shared" si="19"/>
        <v>216.06510000000003</v>
      </c>
      <c r="O60" s="64">
        <f t="shared" si="1"/>
        <v>2354.9558000000006</v>
      </c>
    </row>
    <row r="61" spans="1:17" x14ac:dyDescent="0.2">
      <c r="B61" s="61" t="s">
        <v>117</v>
      </c>
      <c r="C61" s="65">
        <v>12463</v>
      </c>
      <c r="D61" s="65">
        <v>12210</v>
      </c>
      <c r="E61" s="65">
        <v>11624</v>
      </c>
      <c r="F61" s="65">
        <v>11973</v>
      </c>
      <c r="G61" s="65">
        <v>11493</v>
      </c>
      <c r="H61" s="65">
        <v>11493</v>
      </c>
      <c r="I61" s="65">
        <v>11741</v>
      </c>
      <c r="J61" s="65">
        <v>11191</v>
      </c>
      <c r="K61" s="65">
        <v>11296</v>
      </c>
      <c r="L61" s="65">
        <v>12029</v>
      </c>
      <c r="M61" s="65">
        <v>12279</v>
      </c>
      <c r="N61" s="65">
        <v>13165</v>
      </c>
      <c r="O61" s="73">
        <f t="shared" si="1"/>
        <v>142957</v>
      </c>
    </row>
    <row r="62" spans="1:17" x14ac:dyDescent="0.2">
      <c r="B62" s="61" t="s">
        <v>118</v>
      </c>
      <c r="C62" s="65">
        <f>ตค!$B$10</f>
        <v>460</v>
      </c>
      <c r="D62" s="65">
        <f>พย!$B$10</f>
        <v>373</v>
      </c>
      <c r="E62" s="65">
        <f>ธค!$B$10</f>
        <v>438</v>
      </c>
      <c r="F62" s="65">
        <f>มค!$B$10</f>
        <v>362</v>
      </c>
      <c r="G62" s="65">
        <f>กพ!$B$10</f>
        <v>341</v>
      </c>
      <c r="H62" s="65">
        <f>มีค!$B$10</f>
        <v>333</v>
      </c>
      <c r="I62" s="65">
        <f>เมย!$B$10</f>
        <v>313</v>
      </c>
      <c r="J62" s="65">
        <f>พค!$B$10</f>
        <v>368</v>
      </c>
      <c r="K62" s="65">
        <f>มิย!$B$10</f>
        <v>337</v>
      </c>
      <c r="L62" s="65">
        <f>กค!$B$10</f>
        <v>356</v>
      </c>
      <c r="M62" s="65">
        <f>สค!$B$10</f>
        <v>394</v>
      </c>
      <c r="N62" s="65">
        <f>กย!$B$10</f>
        <v>381</v>
      </c>
      <c r="O62" s="73">
        <f t="shared" si="1"/>
        <v>4456</v>
      </c>
    </row>
    <row r="63" spans="1:17" x14ac:dyDescent="0.2">
      <c r="B63" s="136" t="s">
        <v>137</v>
      </c>
      <c r="C63" s="137">
        <f>ตค!$C$10</f>
        <v>24</v>
      </c>
      <c r="D63" s="137">
        <f>พย!$C$10</f>
        <v>20</v>
      </c>
      <c r="E63" s="137">
        <f>ธค!$C$10</f>
        <v>1</v>
      </c>
      <c r="F63" s="137">
        <f>มค!$C$10</f>
        <v>0</v>
      </c>
      <c r="G63" s="137">
        <f>กพ!$C$10</f>
        <v>0</v>
      </c>
      <c r="H63" s="137">
        <f>มีค!$C$10</f>
        <v>1</v>
      </c>
      <c r="I63" s="137">
        <f>เมย!$C$10</f>
        <v>0</v>
      </c>
      <c r="J63" s="137">
        <f>พค!$C$10</f>
        <v>0</v>
      </c>
      <c r="K63" s="137">
        <f>มิย!$C$10</f>
        <v>0</v>
      </c>
      <c r="L63" s="137">
        <f>กค!$C$10</f>
        <v>0</v>
      </c>
      <c r="M63" s="137">
        <f>สค!$C$10</f>
        <v>0</v>
      </c>
      <c r="N63" s="137">
        <f>กย!$C$10</f>
        <v>0</v>
      </c>
      <c r="O63" s="136">
        <f t="shared" ref="O63" si="20">SUM(C63:N63)</f>
        <v>46</v>
      </c>
    </row>
    <row r="64" spans="1:17" x14ac:dyDescent="0.2">
      <c r="B64" s="123" t="s">
        <v>189</v>
      </c>
      <c r="C64" s="125">
        <f>+ตค!$N10</f>
        <v>79.25</v>
      </c>
      <c r="D64" s="125">
        <f>+พย!$N10</f>
        <v>61.89</v>
      </c>
      <c r="E64" s="125">
        <f>+พย!$N10</f>
        <v>61.89</v>
      </c>
      <c r="F64" s="125">
        <f>+ธค!$N10</f>
        <v>58.49</v>
      </c>
      <c r="G64" s="125">
        <f>+กพ!$N10</f>
        <v>56.07</v>
      </c>
      <c r="H64" s="125">
        <f>+มีค!$N10</f>
        <v>60.91</v>
      </c>
      <c r="I64" s="125">
        <f>+เมย!$N10</f>
        <v>52</v>
      </c>
      <c r="J64" s="125">
        <f>+พค!$N10</f>
        <v>70.8</v>
      </c>
      <c r="K64" s="125">
        <f>+มิย!$N10</f>
        <v>97.42</v>
      </c>
      <c r="L64" s="125">
        <f>+กค!$N10</f>
        <v>95.81</v>
      </c>
      <c r="M64" s="125">
        <f>+สค!$N10</f>
        <v>98.95</v>
      </c>
      <c r="N64" s="125">
        <f>+กย!$N10</f>
        <v>113.83</v>
      </c>
      <c r="O64" s="125">
        <f>SUM(C64:N64)</f>
        <v>907.31000000000006</v>
      </c>
      <c r="P64" s="128">
        <f>+O64/12</f>
        <v>75.609166666666667</v>
      </c>
      <c r="Q64" s="123" t="s">
        <v>189</v>
      </c>
    </row>
    <row r="65" spans="1:17" x14ac:dyDescent="0.2">
      <c r="B65" s="124" t="s">
        <v>190</v>
      </c>
      <c r="C65" s="126">
        <f>+ตค!$O10</f>
        <v>7.05</v>
      </c>
      <c r="D65" s="126">
        <f>+พย!$O10</f>
        <v>5.68</v>
      </c>
      <c r="E65" s="126">
        <f>+ธค!$O10</f>
        <v>6.4</v>
      </c>
      <c r="F65" s="126">
        <f>+มค!$O10</f>
        <v>5.52</v>
      </c>
      <c r="G65" s="126">
        <f>+กพ!$O10</f>
        <v>5.12</v>
      </c>
      <c r="H65" s="126">
        <f>+มีค!$O10</f>
        <v>5.08</v>
      </c>
      <c r="I65" s="126">
        <f>+เมย!$O10</f>
        <v>4.87</v>
      </c>
      <c r="J65" s="126">
        <f>+พค!$O10</f>
        <v>5.87</v>
      </c>
      <c r="K65" s="126">
        <f>+มิย!$O10</f>
        <v>7.63</v>
      </c>
      <c r="L65" s="126">
        <f>+กค!$O10</f>
        <v>8.35</v>
      </c>
      <c r="M65" s="126">
        <f>+สค!$O10</f>
        <v>9.0299999999999994</v>
      </c>
      <c r="N65" s="126">
        <f>+กย!$O10</f>
        <v>8.9499999999999993</v>
      </c>
      <c r="O65" s="126">
        <f>SUM(C65:N65)</f>
        <v>79.55</v>
      </c>
      <c r="P65" s="128">
        <f>+O65/12</f>
        <v>6.6291666666666664</v>
      </c>
      <c r="Q65" s="124" t="s">
        <v>190</v>
      </c>
    </row>
    <row r="66" spans="1:17" x14ac:dyDescent="0.2">
      <c r="A66" s="67" t="s">
        <v>65</v>
      </c>
      <c r="B66" s="61" t="s">
        <v>113</v>
      </c>
      <c r="C66" s="61">
        <f>ตค!$J$11</f>
        <v>0.56830000000000003</v>
      </c>
      <c r="D66" s="61">
        <f>พย!$J$11</f>
        <v>0.59750000000000003</v>
      </c>
      <c r="E66" s="61">
        <f>ธค!$J$11</f>
        <v>0.57279999999999998</v>
      </c>
      <c r="F66" s="61">
        <f>มค!$J$11</f>
        <v>0.69240000000000002</v>
      </c>
      <c r="G66" s="61">
        <f>กพ!$J$11</f>
        <v>0.57469999999999999</v>
      </c>
      <c r="H66" s="61">
        <f>มีค!$J$11</f>
        <v>0.67010000000000003</v>
      </c>
      <c r="I66" s="61">
        <f>เมย!$J$11</f>
        <v>0.6119</v>
      </c>
      <c r="J66" s="61">
        <f>พค!$J$11</f>
        <v>0.71230000000000004</v>
      </c>
      <c r="K66" s="61">
        <f>มิย!$J$11</f>
        <v>0.79039999999999999</v>
      </c>
      <c r="L66" s="61">
        <f>กค!$J$11</f>
        <v>0.62709999999999999</v>
      </c>
      <c r="M66" s="61">
        <f>สค!$J$11</f>
        <v>0.64410000000000001</v>
      </c>
      <c r="N66" s="61">
        <f>กย!$J$11</f>
        <v>0.65269999999999995</v>
      </c>
      <c r="O66" s="64">
        <f t="shared" si="1"/>
        <v>7.7143000000000006</v>
      </c>
      <c r="P66" s="72">
        <f>+O67/O71</f>
        <v>0.639072760511883</v>
      </c>
      <c r="Q66" s="76" t="s">
        <v>113</v>
      </c>
    </row>
    <row r="67" spans="1:17" x14ac:dyDescent="0.2">
      <c r="B67" s="61" t="s">
        <v>114</v>
      </c>
      <c r="C67" s="61">
        <f t="shared" ref="C67:N67" si="21">+C66*C71</f>
        <v>119.343</v>
      </c>
      <c r="D67" s="61">
        <f t="shared" si="21"/>
        <v>109.3425</v>
      </c>
      <c r="E67" s="61">
        <f t="shared" si="21"/>
        <v>125.44319999999999</v>
      </c>
      <c r="F67" s="61">
        <f t="shared" si="21"/>
        <v>122.5548</v>
      </c>
      <c r="G67" s="61">
        <f t="shared" si="21"/>
        <v>95.974899999999991</v>
      </c>
      <c r="H67" s="61">
        <f t="shared" si="21"/>
        <v>149.4323</v>
      </c>
      <c r="I67" s="61">
        <f t="shared" si="21"/>
        <v>110.142</v>
      </c>
      <c r="J67" s="61">
        <f t="shared" si="21"/>
        <v>120.37870000000001</v>
      </c>
      <c r="K67" s="61">
        <f t="shared" si="21"/>
        <v>116.97919999999999</v>
      </c>
      <c r="L67" s="61">
        <f t="shared" si="21"/>
        <v>96.573399999999992</v>
      </c>
      <c r="M67" s="61">
        <f t="shared" si="21"/>
        <v>115.29390000000001</v>
      </c>
      <c r="N67" s="61">
        <f t="shared" si="21"/>
        <v>116.83329999999999</v>
      </c>
      <c r="O67" s="64">
        <f t="shared" si="1"/>
        <v>1398.2911999999999</v>
      </c>
    </row>
    <row r="68" spans="1:17" x14ac:dyDescent="0.2">
      <c r="B68" s="61" t="s">
        <v>115</v>
      </c>
      <c r="C68" s="61">
        <f>ตค!$K$11</f>
        <v>0.56269999999999998</v>
      </c>
      <c r="D68" s="61">
        <f>พย!$K$11</f>
        <v>0.59509999999999996</v>
      </c>
      <c r="E68" s="61">
        <f>ธค!$K$11</f>
        <v>0.57250000000000001</v>
      </c>
      <c r="F68" s="61">
        <f>มค!$K$11</f>
        <v>0.68830000000000002</v>
      </c>
      <c r="G68" s="61">
        <f>กพ!$K$11</f>
        <v>0.57099999999999995</v>
      </c>
      <c r="H68" s="61">
        <f>มีค!$K$11</f>
        <v>0.66820000000000002</v>
      </c>
      <c r="I68" s="61">
        <f>เมย!$K$11</f>
        <v>0.6089</v>
      </c>
      <c r="J68" s="61">
        <f>พค!$K$11</f>
        <v>0.71009999999999995</v>
      </c>
      <c r="K68" s="61">
        <f>มิย!$K$11</f>
        <v>0.78449999999999998</v>
      </c>
      <c r="L68" s="61">
        <f>กค!$K$11</f>
        <v>0.62549999999999994</v>
      </c>
      <c r="M68" s="61">
        <f>สค!$K$11</f>
        <v>0.63819999999999999</v>
      </c>
      <c r="N68" s="61">
        <f>กย!$K$11</f>
        <v>0.65059999999999996</v>
      </c>
      <c r="O68" s="64">
        <f t="shared" si="1"/>
        <v>7.6756000000000002</v>
      </c>
      <c r="P68" s="72">
        <f>+O69/O71</f>
        <v>0.63591389396709319</v>
      </c>
      <c r="Q68" s="76" t="s">
        <v>115</v>
      </c>
    </row>
    <row r="69" spans="1:17" x14ac:dyDescent="0.2">
      <c r="B69" s="61" t="s">
        <v>116</v>
      </c>
      <c r="C69" s="61">
        <f t="shared" ref="C69:N69" si="22">+C68*C71</f>
        <v>118.167</v>
      </c>
      <c r="D69" s="61">
        <f t="shared" si="22"/>
        <v>108.90329999999999</v>
      </c>
      <c r="E69" s="61">
        <f t="shared" si="22"/>
        <v>125.3775</v>
      </c>
      <c r="F69" s="61">
        <f t="shared" si="22"/>
        <v>121.82910000000001</v>
      </c>
      <c r="G69" s="61">
        <f t="shared" si="22"/>
        <v>95.356999999999985</v>
      </c>
      <c r="H69" s="61">
        <f t="shared" si="22"/>
        <v>149.0086</v>
      </c>
      <c r="I69" s="61">
        <f t="shared" si="22"/>
        <v>109.602</v>
      </c>
      <c r="J69" s="61">
        <f t="shared" si="22"/>
        <v>120.00689999999999</v>
      </c>
      <c r="K69" s="61">
        <f t="shared" si="22"/>
        <v>116.10599999999999</v>
      </c>
      <c r="L69" s="61">
        <f t="shared" si="22"/>
        <v>96.326999999999998</v>
      </c>
      <c r="M69" s="61">
        <f t="shared" si="22"/>
        <v>114.23779999999999</v>
      </c>
      <c r="N69" s="61">
        <f t="shared" si="22"/>
        <v>116.45739999999999</v>
      </c>
      <c r="O69" s="64">
        <f t="shared" si="1"/>
        <v>1391.3796</v>
      </c>
    </row>
    <row r="70" spans="1:17" x14ac:dyDescent="0.2">
      <c r="B70" s="61" t="s">
        <v>117</v>
      </c>
      <c r="C70" s="65">
        <v>6960</v>
      </c>
      <c r="D70" s="65">
        <v>6500</v>
      </c>
      <c r="E70" s="65">
        <v>6443</v>
      </c>
      <c r="F70" s="65">
        <v>7613</v>
      </c>
      <c r="G70" s="65">
        <v>6186</v>
      </c>
      <c r="H70" s="65">
        <v>6367</v>
      </c>
      <c r="I70" s="65">
        <v>5965</v>
      </c>
      <c r="J70" s="65">
        <v>6315</v>
      </c>
      <c r="K70" s="65">
        <v>5951</v>
      </c>
      <c r="L70" s="65">
        <v>7447</v>
      </c>
      <c r="M70" s="65">
        <v>6779</v>
      </c>
      <c r="N70" s="65">
        <v>7041</v>
      </c>
      <c r="O70" s="73">
        <f t="shared" si="1"/>
        <v>79567</v>
      </c>
    </row>
    <row r="71" spans="1:17" x14ac:dyDescent="0.2">
      <c r="B71" s="61" t="s">
        <v>118</v>
      </c>
      <c r="C71" s="65">
        <f>ตค!$B$11</f>
        <v>210</v>
      </c>
      <c r="D71" s="65">
        <f>พย!$B$11</f>
        <v>183</v>
      </c>
      <c r="E71" s="65">
        <f>ธค!$B$11</f>
        <v>219</v>
      </c>
      <c r="F71" s="65">
        <f>มค!$B$11</f>
        <v>177</v>
      </c>
      <c r="G71" s="65">
        <f>กพ!$B$11</f>
        <v>167</v>
      </c>
      <c r="H71" s="65">
        <f>มีค!$B$11</f>
        <v>223</v>
      </c>
      <c r="I71" s="65">
        <f>เมย!$B$11</f>
        <v>180</v>
      </c>
      <c r="J71" s="65">
        <f>พค!$B$11</f>
        <v>169</v>
      </c>
      <c r="K71" s="65">
        <f>มิย!$B$11</f>
        <v>148</v>
      </c>
      <c r="L71" s="65">
        <f>กค!$B$11</f>
        <v>154</v>
      </c>
      <c r="M71" s="65">
        <f>สค!$B$11</f>
        <v>179</v>
      </c>
      <c r="N71" s="65">
        <f>กย!$B$11</f>
        <v>179</v>
      </c>
      <c r="O71" s="73">
        <f t="shared" si="1"/>
        <v>2188</v>
      </c>
    </row>
    <row r="72" spans="1:17" x14ac:dyDescent="0.2">
      <c r="B72" s="136" t="s">
        <v>137</v>
      </c>
      <c r="C72" s="137">
        <f>ตค!$C$11</f>
        <v>12</v>
      </c>
      <c r="D72" s="137">
        <f>พย!$C$11</f>
        <v>4</v>
      </c>
      <c r="E72" s="137">
        <f>ธค!$C$11</f>
        <v>7</v>
      </c>
      <c r="F72" s="137">
        <f>มค!$C$11</f>
        <v>6</v>
      </c>
      <c r="G72" s="137">
        <f>กพ!$C$11</f>
        <v>7</v>
      </c>
      <c r="H72" s="137">
        <f>มีค!$C$11</f>
        <v>8</v>
      </c>
      <c r="I72" s="137">
        <f>เมย!$C$11</f>
        <v>5</v>
      </c>
      <c r="J72" s="137">
        <f>พค!$C$11</f>
        <v>9</v>
      </c>
      <c r="K72" s="137">
        <f>มิย!$C$11</f>
        <v>3</v>
      </c>
      <c r="L72" s="137">
        <f>กค!$C$11</f>
        <v>7</v>
      </c>
      <c r="M72" s="137">
        <f>สค!$C$11</f>
        <v>5</v>
      </c>
      <c r="N72" s="137">
        <f>กย!$C$11</f>
        <v>2</v>
      </c>
      <c r="O72" s="136">
        <f t="shared" ref="O72" si="23">SUM(C72:N72)</f>
        <v>75</v>
      </c>
    </row>
    <row r="73" spans="1:17" x14ac:dyDescent="0.2">
      <c r="B73" s="123" t="s">
        <v>189</v>
      </c>
      <c r="C73" s="125">
        <f>+ตค!$N11</f>
        <v>69.89</v>
      </c>
      <c r="D73" s="125">
        <f>+พย!$N11</f>
        <v>73.33</v>
      </c>
      <c r="E73" s="125">
        <f>+พย!$N11</f>
        <v>73.33</v>
      </c>
      <c r="F73" s="125">
        <f>+ธค!$N11</f>
        <v>84.84</v>
      </c>
      <c r="G73" s="125">
        <f>+กพ!$N11</f>
        <v>57.38</v>
      </c>
      <c r="H73" s="125">
        <f>+มีค!$N11</f>
        <v>85.59</v>
      </c>
      <c r="I73" s="125">
        <f>+เมย!$N11</f>
        <v>79.67</v>
      </c>
      <c r="J73" s="125">
        <f>+พค!$N11</f>
        <v>59.59</v>
      </c>
      <c r="K73" s="125">
        <f>+มิย!$N11</f>
        <v>47.13</v>
      </c>
      <c r="L73" s="125">
        <f>+กค!$N11</f>
        <v>53.85</v>
      </c>
      <c r="M73" s="125">
        <f>+สค!$N11</f>
        <v>55.02</v>
      </c>
      <c r="N73" s="125">
        <f>+กย!$N11</f>
        <v>64.33</v>
      </c>
      <c r="O73" s="125">
        <f>SUM(C73:N73)</f>
        <v>803.95</v>
      </c>
      <c r="P73" s="128">
        <f>+O73/12</f>
        <v>66.995833333333337</v>
      </c>
      <c r="Q73" s="123" t="s">
        <v>189</v>
      </c>
    </row>
    <row r="74" spans="1:17" x14ac:dyDescent="0.2">
      <c r="B74" s="124" t="s">
        <v>190</v>
      </c>
      <c r="C74" s="126">
        <f>+ตค!$O11</f>
        <v>6.9</v>
      </c>
      <c r="D74" s="126">
        <f>+พย!$O11</f>
        <v>5.9</v>
      </c>
      <c r="E74" s="126">
        <f>+ธค!$O11</f>
        <v>7.17</v>
      </c>
      <c r="F74" s="126">
        <f>+มค!$O11</f>
        <v>5.8</v>
      </c>
      <c r="G74" s="126">
        <f>+กพ!$O11</f>
        <v>5.37</v>
      </c>
      <c r="H74" s="126">
        <f>+มีค!$O11</f>
        <v>7.23</v>
      </c>
      <c r="I74" s="126">
        <f>+เมย!$O11</f>
        <v>5.6</v>
      </c>
      <c r="J74" s="126">
        <f>+พค!$O11</f>
        <v>4.53</v>
      </c>
      <c r="K74" s="126">
        <f>+มิย!$O11</f>
        <v>4.0599999999999996</v>
      </c>
      <c r="L74" s="126">
        <f>+กค!$O11</f>
        <v>4.22</v>
      </c>
      <c r="M74" s="126">
        <f>+สค!$O11</f>
        <v>4.92</v>
      </c>
      <c r="N74" s="126">
        <f>+กย!$O11</f>
        <v>5.8</v>
      </c>
      <c r="O74" s="126">
        <f>SUM(C74:N74)</f>
        <v>67.500000000000014</v>
      </c>
      <c r="P74" s="128">
        <f>+O74/12</f>
        <v>5.6250000000000009</v>
      </c>
      <c r="Q74" s="124" t="s">
        <v>190</v>
      </c>
    </row>
    <row r="75" spans="1:17" x14ac:dyDescent="0.2">
      <c r="A75" s="67" t="s">
        <v>66</v>
      </c>
      <c r="B75" s="61" t="s">
        <v>113</v>
      </c>
      <c r="C75" s="61">
        <f>ตค!$J$12</f>
        <v>0.53480000000000005</v>
      </c>
      <c r="D75" s="61">
        <f>พย!$J$12</f>
        <v>0.59060000000000001</v>
      </c>
      <c r="E75" s="61">
        <f>ธค!$J$12</f>
        <v>0.53920000000000001</v>
      </c>
      <c r="F75" s="61">
        <f>มค!$J$12</f>
        <v>0.69220000000000004</v>
      </c>
      <c r="G75" s="61">
        <f>กพ!$J$12</f>
        <v>0.63580000000000003</v>
      </c>
      <c r="H75" s="61">
        <f>มีค!$J$12</f>
        <v>0.54549999999999998</v>
      </c>
      <c r="I75" s="61">
        <f>เมย!$J$12</f>
        <v>0.59</v>
      </c>
      <c r="J75" s="61">
        <f>พค!$J$12</f>
        <v>0.66190000000000004</v>
      </c>
      <c r="K75" s="61">
        <f>มิย!$J$12</f>
        <v>0.72019999999999995</v>
      </c>
      <c r="L75" s="61">
        <f>กค!$J$12</f>
        <v>0.60260000000000002</v>
      </c>
      <c r="M75" s="61">
        <f>สค!$J$12</f>
        <v>0.57799999999999996</v>
      </c>
      <c r="N75" s="61">
        <f>กย!$J$12</f>
        <v>0.68169999999999997</v>
      </c>
      <c r="O75" s="64">
        <f t="shared" si="1"/>
        <v>7.3725000000000014</v>
      </c>
      <c r="P75" s="72">
        <f>+O76/O80</f>
        <v>0.61166151785714296</v>
      </c>
      <c r="Q75" s="76" t="s">
        <v>113</v>
      </c>
    </row>
    <row r="76" spans="1:17" x14ac:dyDescent="0.2">
      <c r="B76" s="61" t="s">
        <v>114</v>
      </c>
      <c r="C76" s="61">
        <f t="shared" ref="C76:N76" si="24">+C75*C80</f>
        <v>101.61200000000001</v>
      </c>
      <c r="D76" s="61">
        <f t="shared" si="24"/>
        <v>107.4892</v>
      </c>
      <c r="E76" s="61">
        <f t="shared" si="24"/>
        <v>102.9872</v>
      </c>
      <c r="F76" s="61">
        <f t="shared" si="24"/>
        <v>142.5932</v>
      </c>
      <c r="G76" s="61">
        <f t="shared" si="24"/>
        <v>116.9872</v>
      </c>
      <c r="H76" s="61">
        <f t="shared" si="24"/>
        <v>105.28149999999999</v>
      </c>
      <c r="I76" s="61">
        <f t="shared" si="24"/>
        <v>115.64</v>
      </c>
      <c r="J76" s="61">
        <f t="shared" si="24"/>
        <v>105.90400000000001</v>
      </c>
      <c r="K76" s="61">
        <f t="shared" si="24"/>
        <v>108.75019999999999</v>
      </c>
      <c r="L76" s="61">
        <f t="shared" si="24"/>
        <v>118.1096</v>
      </c>
      <c r="M76" s="61">
        <f t="shared" si="24"/>
        <v>121.38</v>
      </c>
      <c r="N76" s="61">
        <f t="shared" si="24"/>
        <v>123.3877</v>
      </c>
      <c r="O76" s="64">
        <f t="shared" si="1"/>
        <v>1370.1218000000001</v>
      </c>
    </row>
    <row r="77" spans="1:17" x14ac:dyDescent="0.2">
      <c r="B77" s="61" t="s">
        <v>115</v>
      </c>
      <c r="C77" s="61">
        <f>ตค!$K$12</f>
        <v>0.53310000000000002</v>
      </c>
      <c r="D77" s="61">
        <f>พย!$K$12</f>
        <v>0.58630000000000004</v>
      </c>
      <c r="E77" s="61">
        <f>ธค!$K$12</f>
        <v>0.53569999999999995</v>
      </c>
      <c r="F77" s="61">
        <f>มค!$K$12</f>
        <v>0.68799999999999994</v>
      </c>
      <c r="G77" s="61">
        <f>กพ!$K$12</f>
        <v>0.63300000000000001</v>
      </c>
      <c r="H77" s="61">
        <f>มีค!$K$12</f>
        <v>0.54379999999999995</v>
      </c>
      <c r="I77" s="61">
        <f>เมย!$K$12</f>
        <v>0.59250000000000003</v>
      </c>
      <c r="J77" s="61">
        <f>พค!$K$12</f>
        <v>0.66059999999999997</v>
      </c>
      <c r="K77" s="61">
        <f>มิย!$K$12</f>
        <v>0.71660000000000001</v>
      </c>
      <c r="L77" s="61">
        <f>กค!$K$12</f>
        <v>0.60009999999999997</v>
      </c>
      <c r="M77" s="61">
        <f>สค!$K$12</f>
        <v>0.5756</v>
      </c>
      <c r="N77" s="61">
        <f>กย!$K$12</f>
        <v>0.67710000000000004</v>
      </c>
      <c r="O77" s="64">
        <f t="shared" si="1"/>
        <v>7.3423999999999996</v>
      </c>
      <c r="P77" s="72">
        <f>+O78/O80</f>
        <v>0.60917455357142858</v>
      </c>
      <c r="Q77" s="76" t="s">
        <v>115</v>
      </c>
    </row>
    <row r="78" spans="1:17" x14ac:dyDescent="0.2">
      <c r="B78" s="61" t="s">
        <v>116</v>
      </c>
      <c r="C78" s="61">
        <f t="shared" ref="C78:N78" si="25">+C77*C80</f>
        <v>101.289</v>
      </c>
      <c r="D78" s="61">
        <f t="shared" si="25"/>
        <v>106.70660000000001</v>
      </c>
      <c r="E78" s="61">
        <f t="shared" si="25"/>
        <v>102.31869999999999</v>
      </c>
      <c r="F78" s="61">
        <f t="shared" si="25"/>
        <v>141.72799999999998</v>
      </c>
      <c r="G78" s="61">
        <f t="shared" si="25"/>
        <v>116.47200000000001</v>
      </c>
      <c r="H78" s="61">
        <f t="shared" si="25"/>
        <v>104.95339999999999</v>
      </c>
      <c r="I78" s="61">
        <f t="shared" si="25"/>
        <v>116.13000000000001</v>
      </c>
      <c r="J78" s="61">
        <f t="shared" si="25"/>
        <v>105.696</v>
      </c>
      <c r="K78" s="61">
        <f t="shared" si="25"/>
        <v>108.20660000000001</v>
      </c>
      <c r="L78" s="61">
        <f t="shared" si="25"/>
        <v>117.61959999999999</v>
      </c>
      <c r="M78" s="61">
        <f t="shared" si="25"/>
        <v>120.876</v>
      </c>
      <c r="N78" s="61">
        <f t="shared" si="25"/>
        <v>122.55510000000001</v>
      </c>
      <c r="O78" s="64">
        <f t="shared" si="1"/>
        <v>1364.5509999999999</v>
      </c>
    </row>
    <row r="79" spans="1:17" x14ac:dyDescent="0.2">
      <c r="B79" s="61" t="s">
        <v>117</v>
      </c>
      <c r="C79" s="65">
        <v>7104</v>
      </c>
      <c r="D79" s="65">
        <v>6549</v>
      </c>
      <c r="E79" s="65">
        <v>6242</v>
      </c>
      <c r="F79" s="65">
        <v>7516</v>
      </c>
      <c r="G79" s="65">
        <v>6299</v>
      </c>
      <c r="H79" s="65">
        <v>6533</v>
      </c>
      <c r="I79" s="65">
        <v>6008</v>
      </c>
      <c r="J79" s="65">
        <v>6195</v>
      </c>
      <c r="K79" s="65">
        <v>6061</v>
      </c>
      <c r="L79" s="65">
        <v>6839</v>
      </c>
      <c r="M79" s="65">
        <v>6898</v>
      </c>
      <c r="N79" s="65">
        <v>9617</v>
      </c>
      <c r="O79" s="73">
        <f t="shared" si="1"/>
        <v>81861</v>
      </c>
    </row>
    <row r="80" spans="1:17" x14ac:dyDescent="0.2">
      <c r="B80" s="61" t="s">
        <v>118</v>
      </c>
      <c r="C80" s="65">
        <f>ตค!$B$12</f>
        <v>190</v>
      </c>
      <c r="D80" s="65">
        <f>พย!$B$12</f>
        <v>182</v>
      </c>
      <c r="E80" s="65">
        <f>ธค!$B$12</f>
        <v>191</v>
      </c>
      <c r="F80" s="65">
        <f>มค!$B$12</f>
        <v>206</v>
      </c>
      <c r="G80" s="65">
        <f>กพ!$B$12</f>
        <v>184</v>
      </c>
      <c r="H80" s="65">
        <f>มีค!$B$12</f>
        <v>193</v>
      </c>
      <c r="I80" s="65">
        <f>เมย!$B$12</f>
        <v>196</v>
      </c>
      <c r="J80" s="65">
        <f>พค!$B$12</f>
        <v>160</v>
      </c>
      <c r="K80" s="65">
        <f>มิย!$B$12</f>
        <v>151</v>
      </c>
      <c r="L80" s="65">
        <f>กค!$B$12</f>
        <v>196</v>
      </c>
      <c r="M80" s="65">
        <f>สค!$B$12</f>
        <v>210</v>
      </c>
      <c r="N80" s="65">
        <f>กย!$B$12</f>
        <v>181</v>
      </c>
      <c r="O80" s="73">
        <f t="shared" si="1"/>
        <v>2240</v>
      </c>
    </row>
    <row r="81" spans="1:17" x14ac:dyDescent="0.2">
      <c r="B81" s="136" t="s">
        <v>137</v>
      </c>
      <c r="C81" s="137">
        <f>ตค!$C$12</f>
        <v>14</v>
      </c>
      <c r="D81" s="137">
        <f>พย!$C$12</f>
        <v>10</v>
      </c>
      <c r="E81" s="137">
        <f>ธค!$C$12</f>
        <v>0</v>
      </c>
      <c r="F81" s="137">
        <f>มค!$C$12</f>
        <v>0</v>
      </c>
      <c r="G81" s="137">
        <f>กพ!$C$12</f>
        <v>0</v>
      </c>
      <c r="H81" s="137">
        <f>มีค!$C$12</f>
        <v>0</v>
      </c>
      <c r="I81" s="137">
        <f>เมย!$C$12</f>
        <v>0</v>
      </c>
      <c r="J81" s="137">
        <f>พค!$C$12</f>
        <v>0</v>
      </c>
      <c r="K81" s="137">
        <f>มิย!$C$12</f>
        <v>0</v>
      </c>
      <c r="L81" s="137">
        <f>กค!$C$12</f>
        <v>0</v>
      </c>
      <c r="M81" s="137">
        <f>สค!$C$12</f>
        <v>0</v>
      </c>
      <c r="N81" s="137">
        <f>กย!$C$12</f>
        <v>0</v>
      </c>
      <c r="O81" s="136">
        <f t="shared" ref="O81" si="26">SUM(C81:N81)</f>
        <v>24</v>
      </c>
    </row>
    <row r="82" spans="1:17" x14ac:dyDescent="0.2">
      <c r="B82" s="123" t="s">
        <v>189</v>
      </c>
      <c r="C82" s="125">
        <f>+ตค!$N12</f>
        <v>62.9</v>
      </c>
      <c r="D82" s="125">
        <f>+พย!$N12</f>
        <v>59.33</v>
      </c>
      <c r="E82" s="125">
        <f>+พย!$N12</f>
        <v>59.33</v>
      </c>
      <c r="F82" s="125">
        <f>+ธค!$N12</f>
        <v>56.34</v>
      </c>
      <c r="G82" s="125">
        <f>+กพ!$N12</f>
        <v>73.69</v>
      </c>
      <c r="H82" s="125">
        <f>+มีค!$N12</f>
        <v>59.89</v>
      </c>
      <c r="I82" s="125">
        <f>+เมย!$N12</f>
        <v>81.11</v>
      </c>
      <c r="J82" s="125">
        <f>+พค!$N12</f>
        <v>58.92</v>
      </c>
      <c r="K82" s="125">
        <f>+มิย!$N12</f>
        <v>61.67</v>
      </c>
      <c r="L82" s="125">
        <f>+กค!$N12</f>
        <v>62.69</v>
      </c>
      <c r="M82" s="125">
        <f>+สค!$N12</f>
        <v>64.73</v>
      </c>
      <c r="N82" s="125">
        <f>+กย!$N12</f>
        <v>54.56</v>
      </c>
      <c r="O82" s="125">
        <f>SUM(C82:N82)</f>
        <v>755.16000000000008</v>
      </c>
      <c r="P82" s="128">
        <f>+O82/12</f>
        <v>62.930000000000007</v>
      </c>
      <c r="Q82" s="123" t="s">
        <v>189</v>
      </c>
    </row>
    <row r="83" spans="1:17" x14ac:dyDescent="0.2">
      <c r="B83" s="124" t="s">
        <v>190</v>
      </c>
      <c r="C83" s="126">
        <f>+ตค!$O12</f>
        <v>6.1</v>
      </c>
      <c r="D83" s="126">
        <f>+พย!$O12</f>
        <v>5.8</v>
      </c>
      <c r="E83" s="126">
        <f>+ธค!$O12</f>
        <v>6.27</v>
      </c>
      <c r="F83" s="126">
        <f>+มค!$O12</f>
        <v>6.7</v>
      </c>
      <c r="G83" s="126">
        <f>+กพ!$O12</f>
        <v>6.13</v>
      </c>
      <c r="H83" s="126">
        <f>+มีค!$O12</f>
        <v>6.37</v>
      </c>
      <c r="I83" s="126">
        <f>+เมย!$O12</f>
        <v>6.37</v>
      </c>
      <c r="J83" s="126">
        <f>+พค!$O12</f>
        <v>5.17</v>
      </c>
      <c r="K83" s="126">
        <f>+มิย!$O12</f>
        <v>4.9000000000000004</v>
      </c>
      <c r="L83" s="126">
        <f>+กค!$O12</f>
        <v>6.33</v>
      </c>
      <c r="M83" s="126">
        <f>+สค!$O12</f>
        <v>6.77</v>
      </c>
      <c r="N83" s="126">
        <f>+กย!$O12</f>
        <v>5.93</v>
      </c>
      <c r="O83" s="126">
        <f>SUM(C83:N83)</f>
        <v>72.84</v>
      </c>
      <c r="P83" s="128">
        <f>+O83/12</f>
        <v>6.07</v>
      </c>
      <c r="Q83" s="124" t="s">
        <v>190</v>
      </c>
    </row>
    <row r="84" spans="1:17" x14ac:dyDescent="0.2">
      <c r="A84" s="67" t="s">
        <v>64</v>
      </c>
      <c r="B84" s="61" t="s">
        <v>113</v>
      </c>
      <c r="C84" s="61">
        <f>ตค!$J$13</f>
        <v>0.58360000000000001</v>
      </c>
      <c r="D84" s="61">
        <f>พย!$J$13</f>
        <v>0.54</v>
      </c>
      <c r="E84" s="61">
        <f>ธค!$J$13</f>
        <v>0.5998</v>
      </c>
      <c r="F84" s="61">
        <f>มค!$J$13</f>
        <v>0.5544</v>
      </c>
      <c r="G84" s="61">
        <f>กพ!$J$13</f>
        <v>0.63519999999999999</v>
      </c>
      <c r="H84" s="61">
        <f>มีค!$J$13</f>
        <v>0.58020000000000005</v>
      </c>
      <c r="I84" s="61">
        <f>เมย!$J$13</f>
        <v>0.60099999999999998</v>
      </c>
      <c r="J84" s="61">
        <f>พค!$J$13</f>
        <v>0.62050000000000005</v>
      </c>
      <c r="K84" s="61">
        <f>มิย!$J$13</f>
        <v>0.63829999999999998</v>
      </c>
      <c r="L84" s="61">
        <f>กค!$J$13</f>
        <v>0.61419999999999997</v>
      </c>
      <c r="M84" s="61">
        <f>สค!$J$13</f>
        <v>0.52449999999999997</v>
      </c>
      <c r="N84" s="61">
        <f>กย!$J$13</f>
        <v>0.61229999999999996</v>
      </c>
      <c r="O84" s="64">
        <f t="shared" si="1"/>
        <v>7.104000000000001</v>
      </c>
      <c r="P84" s="72">
        <f>+O85/O89</f>
        <v>0.59045364095169428</v>
      </c>
      <c r="Q84" s="76" t="s">
        <v>113</v>
      </c>
    </row>
    <row r="85" spans="1:17" x14ac:dyDescent="0.2">
      <c r="B85" s="61" t="s">
        <v>114</v>
      </c>
      <c r="C85" s="61">
        <f t="shared" ref="C85:N85" si="27">+C84*C89</f>
        <v>130.14279999999999</v>
      </c>
      <c r="D85" s="61">
        <f t="shared" si="27"/>
        <v>122.58000000000001</v>
      </c>
      <c r="E85" s="61">
        <f t="shared" si="27"/>
        <v>135.5548</v>
      </c>
      <c r="F85" s="61">
        <f t="shared" si="27"/>
        <v>120.8592</v>
      </c>
      <c r="G85" s="61">
        <f t="shared" si="27"/>
        <v>130.85120000000001</v>
      </c>
      <c r="H85" s="61">
        <f t="shared" si="27"/>
        <v>152.5926</v>
      </c>
      <c r="I85" s="61">
        <f t="shared" si="27"/>
        <v>134.023</v>
      </c>
      <c r="J85" s="61">
        <f t="shared" si="27"/>
        <v>139.61250000000001</v>
      </c>
      <c r="K85" s="61">
        <f t="shared" si="27"/>
        <v>123.83019999999999</v>
      </c>
      <c r="L85" s="61">
        <f t="shared" si="27"/>
        <v>147.40799999999999</v>
      </c>
      <c r="M85" s="61">
        <f t="shared" si="27"/>
        <v>140.04149999999998</v>
      </c>
      <c r="N85" s="61">
        <f t="shared" si="27"/>
        <v>160.42259999999999</v>
      </c>
      <c r="O85" s="64">
        <f t="shared" si="1"/>
        <v>1637.9184</v>
      </c>
    </row>
    <row r="86" spans="1:17" x14ac:dyDescent="0.2">
      <c r="B86" s="61" t="s">
        <v>115</v>
      </c>
      <c r="C86" s="61">
        <f>ตค!$K$13</f>
        <v>0.58299999999999996</v>
      </c>
      <c r="D86" s="61">
        <f>พย!$K$13</f>
        <v>0.54</v>
      </c>
      <c r="E86" s="61">
        <f>ธค!$K$13</f>
        <v>0.5978</v>
      </c>
      <c r="F86" s="61">
        <f>มค!$K$13</f>
        <v>0.55279999999999996</v>
      </c>
      <c r="G86" s="61">
        <f>กพ!$K$13</f>
        <v>0.63539999999999996</v>
      </c>
      <c r="H86" s="61">
        <f>มีค!$K$13</f>
        <v>0.57779999999999998</v>
      </c>
      <c r="I86" s="61">
        <f>เมย!$K$13</f>
        <v>0.59899999999999998</v>
      </c>
      <c r="J86" s="61">
        <f>พค!$K$13</f>
        <v>0.61819999999999997</v>
      </c>
      <c r="K86" s="61">
        <f>มิย!$K$13</f>
        <v>0.63980000000000004</v>
      </c>
      <c r="L86" s="61">
        <f>กค!$K$13</f>
        <v>0.61270000000000002</v>
      </c>
      <c r="M86" s="61">
        <f>สค!$K$13</f>
        <v>0.52200000000000002</v>
      </c>
      <c r="N86" s="61">
        <f>กย!$K$13</f>
        <v>0.61</v>
      </c>
      <c r="O86" s="64">
        <f t="shared" si="1"/>
        <v>7.0885000000000007</v>
      </c>
      <c r="P86" s="72">
        <f>+O87/O89</f>
        <v>0.58907397260273975</v>
      </c>
      <c r="Q86" s="76" t="s">
        <v>115</v>
      </c>
    </row>
    <row r="87" spans="1:17" x14ac:dyDescent="0.2">
      <c r="B87" s="61" t="s">
        <v>116</v>
      </c>
      <c r="C87" s="61">
        <f t="shared" ref="C87:N87" si="28">+C86*C89</f>
        <v>130.00899999999999</v>
      </c>
      <c r="D87" s="61">
        <f t="shared" si="28"/>
        <v>122.58000000000001</v>
      </c>
      <c r="E87" s="61">
        <f t="shared" si="28"/>
        <v>135.1028</v>
      </c>
      <c r="F87" s="61">
        <f t="shared" si="28"/>
        <v>120.51039999999999</v>
      </c>
      <c r="G87" s="61">
        <f t="shared" si="28"/>
        <v>130.89239999999998</v>
      </c>
      <c r="H87" s="61">
        <f t="shared" si="28"/>
        <v>151.9614</v>
      </c>
      <c r="I87" s="61">
        <f t="shared" si="28"/>
        <v>133.577</v>
      </c>
      <c r="J87" s="61">
        <f t="shared" si="28"/>
        <v>139.095</v>
      </c>
      <c r="K87" s="61">
        <f t="shared" si="28"/>
        <v>124.1212</v>
      </c>
      <c r="L87" s="61">
        <f t="shared" si="28"/>
        <v>147.048</v>
      </c>
      <c r="M87" s="61">
        <f t="shared" si="28"/>
        <v>139.374</v>
      </c>
      <c r="N87" s="61">
        <f t="shared" si="28"/>
        <v>159.82</v>
      </c>
      <c r="O87" s="64">
        <f t="shared" si="1"/>
        <v>1634.0912000000001</v>
      </c>
    </row>
    <row r="88" spans="1:17" x14ac:dyDescent="0.2">
      <c r="B88" s="61" t="s">
        <v>117</v>
      </c>
      <c r="C88" s="65">
        <v>8085</v>
      </c>
      <c r="D88" s="65">
        <v>7426</v>
      </c>
      <c r="E88" s="65">
        <v>7361</v>
      </c>
      <c r="F88" s="65">
        <v>7603</v>
      </c>
      <c r="G88" s="65">
        <v>7035</v>
      </c>
      <c r="H88" s="65">
        <v>7478</v>
      </c>
      <c r="I88" s="65">
        <v>6923</v>
      </c>
      <c r="J88" s="65">
        <v>7589</v>
      </c>
      <c r="K88" s="65">
        <v>7186</v>
      </c>
      <c r="L88" s="65">
        <v>7754</v>
      </c>
      <c r="M88" s="65">
        <v>7929</v>
      </c>
      <c r="N88" s="65">
        <v>7782</v>
      </c>
      <c r="O88" s="73">
        <f t="shared" si="1"/>
        <v>90151</v>
      </c>
    </row>
    <row r="89" spans="1:17" x14ac:dyDescent="0.2">
      <c r="B89" s="61" t="s">
        <v>118</v>
      </c>
      <c r="C89" s="65">
        <f>ตค!$B$13</f>
        <v>223</v>
      </c>
      <c r="D89" s="65">
        <f>พย!$B$13</f>
        <v>227</v>
      </c>
      <c r="E89" s="65">
        <f>ธค!$B$13</f>
        <v>226</v>
      </c>
      <c r="F89" s="65">
        <f>มค!$B$13</f>
        <v>218</v>
      </c>
      <c r="G89" s="65">
        <f>กพ!$B$13</f>
        <v>206</v>
      </c>
      <c r="H89" s="65">
        <f>มีค!$B$13</f>
        <v>263</v>
      </c>
      <c r="I89" s="65">
        <f>เมย!$B$13</f>
        <v>223</v>
      </c>
      <c r="J89" s="65">
        <f>พค!$B$13</f>
        <v>225</v>
      </c>
      <c r="K89" s="65">
        <f>มิย!$B$13</f>
        <v>194</v>
      </c>
      <c r="L89" s="65">
        <f>กค!$B$13</f>
        <v>240</v>
      </c>
      <c r="M89" s="65">
        <f>สค!$B$13</f>
        <v>267</v>
      </c>
      <c r="N89" s="65">
        <f>กย!$B$13</f>
        <v>262</v>
      </c>
      <c r="O89" s="73">
        <f t="shared" si="1"/>
        <v>2774</v>
      </c>
    </row>
    <row r="90" spans="1:17" x14ac:dyDescent="0.2">
      <c r="B90" s="136" t="s">
        <v>137</v>
      </c>
      <c r="C90" s="137">
        <f>ตค!$C$13</f>
        <v>10</v>
      </c>
      <c r="D90" s="137">
        <f>พย!$C$13</f>
        <v>6</v>
      </c>
      <c r="E90" s="137">
        <f>ธค!$C$13</f>
        <v>7</v>
      </c>
      <c r="F90" s="137">
        <f>มค!$C$13</f>
        <v>1</v>
      </c>
      <c r="G90" s="137">
        <f>กพ!$C$13</f>
        <v>2</v>
      </c>
      <c r="H90" s="137">
        <f>มีค!$C$13</f>
        <v>69</v>
      </c>
      <c r="I90" s="137">
        <f>เมย!$C$13</f>
        <v>4</v>
      </c>
      <c r="J90" s="137">
        <f>พค!$C$13</f>
        <v>23</v>
      </c>
      <c r="K90" s="137">
        <f>มิย!$C$13</f>
        <v>0</v>
      </c>
      <c r="L90" s="137">
        <f>กค!$C$13</f>
        <v>4</v>
      </c>
      <c r="M90" s="137">
        <f>สค!$C$13</f>
        <v>14</v>
      </c>
      <c r="N90" s="137">
        <f>กย!$C$13</f>
        <v>0</v>
      </c>
      <c r="O90" s="136">
        <f t="shared" ref="O90" si="29">SUM(C90:N90)</f>
        <v>140</v>
      </c>
    </row>
    <row r="91" spans="1:17" x14ac:dyDescent="0.2">
      <c r="B91" s="123" t="s">
        <v>189</v>
      </c>
      <c r="C91" s="125">
        <f>+ตค!$N13</f>
        <v>87.63</v>
      </c>
      <c r="D91" s="125">
        <f>+พย!$N13</f>
        <v>84.22</v>
      </c>
      <c r="E91" s="125">
        <f>+พย!$N13</f>
        <v>84.22</v>
      </c>
      <c r="F91" s="125">
        <f>+ธค!$N13</f>
        <v>101.83</v>
      </c>
      <c r="G91" s="125">
        <f>+กพ!$N13</f>
        <v>90</v>
      </c>
      <c r="H91" s="125">
        <f>+มีค!$N13</f>
        <v>97.42</v>
      </c>
      <c r="I91" s="125">
        <f>+เมย!$N13</f>
        <v>90.56</v>
      </c>
      <c r="J91" s="125">
        <f>+พค!$N13</f>
        <v>53.79</v>
      </c>
      <c r="K91" s="125">
        <f>+มิย!$N13</f>
        <v>46.23</v>
      </c>
      <c r="L91" s="125">
        <f>+กค!$N13</f>
        <v>62.97</v>
      </c>
      <c r="M91" s="125">
        <f>+สค!$N13</f>
        <v>54.28</v>
      </c>
      <c r="N91" s="125">
        <f>+กย!$N13</f>
        <v>58.84</v>
      </c>
      <c r="O91" s="125">
        <f>SUM(C91:N91)</f>
        <v>911.9899999999999</v>
      </c>
      <c r="P91" s="128">
        <f>+O91/12</f>
        <v>75.999166666666653</v>
      </c>
      <c r="Q91" s="123" t="s">
        <v>189</v>
      </c>
    </row>
    <row r="92" spans="1:17" x14ac:dyDescent="0.2">
      <c r="B92" s="124" t="s">
        <v>190</v>
      </c>
      <c r="C92" s="126">
        <f>+ตค!$O13</f>
        <v>7.13</v>
      </c>
      <c r="D92" s="126">
        <f>+พย!$O13</f>
        <v>7.27</v>
      </c>
      <c r="E92" s="126">
        <f>+ธค!$O13</f>
        <v>7.23</v>
      </c>
      <c r="F92" s="126">
        <f>+มค!$O13</f>
        <v>6.97</v>
      </c>
      <c r="G92" s="126">
        <f>+กพ!$O13</f>
        <v>6.6</v>
      </c>
      <c r="H92" s="126">
        <f>+มีค!$O13</f>
        <v>8.43</v>
      </c>
      <c r="I92" s="126">
        <f>+เมย!$O13</f>
        <v>7.1</v>
      </c>
      <c r="J92" s="126">
        <f>+พค!$O13</f>
        <v>4.74</v>
      </c>
      <c r="K92" s="126">
        <f>+มิย!$O13</f>
        <v>4.04</v>
      </c>
      <c r="L92" s="126">
        <f>+กค!$O13</f>
        <v>5.09</v>
      </c>
      <c r="M92" s="126">
        <f>+สค!$O13</f>
        <v>5.59</v>
      </c>
      <c r="N92" s="126">
        <f>+กย!$O13</f>
        <v>5.57</v>
      </c>
      <c r="O92" s="126">
        <f>SUM(C92:N92)</f>
        <v>75.759999999999991</v>
      </c>
      <c r="P92" s="128">
        <f>+O92/12</f>
        <v>6.3133333333333326</v>
      </c>
      <c r="Q92" s="124" t="s">
        <v>190</v>
      </c>
    </row>
    <row r="93" spans="1:17" x14ac:dyDescent="0.2">
      <c r="A93" s="67" t="s">
        <v>58</v>
      </c>
      <c r="B93" s="61" t="s">
        <v>113</v>
      </c>
      <c r="C93" s="61">
        <f>ตค!$J$14</f>
        <v>0.52910000000000001</v>
      </c>
      <c r="D93" s="61">
        <f>พย!$J$14</f>
        <v>0.52239999999999998</v>
      </c>
      <c r="E93" s="61">
        <f>ธค!$J$14</f>
        <v>0.49740000000000001</v>
      </c>
      <c r="F93" s="61">
        <f>มค!$J$14</f>
        <v>0.48580000000000001</v>
      </c>
      <c r="G93" s="61">
        <f>กพ!$J$14</f>
        <v>0.59019999999999995</v>
      </c>
      <c r="H93" s="61">
        <f>มีค!$J$14</f>
        <v>0.59460000000000002</v>
      </c>
      <c r="I93" s="61">
        <f>เมย!$J$14</f>
        <v>0.5615</v>
      </c>
      <c r="J93" s="61">
        <f>พค!$J$14</f>
        <v>0.89080000000000004</v>
      </c>
      <c r="K93" s="61">
        <f>มิย!$J$14</f>
        <v>0.56110000000000004</v>
      </c>
      <c r="L93" s="61">
        <f>กค!$J$14</f>
        <v>0.51910000000000001</v>
      </c>
      <c r="M93" s="61">
        <f>สค!$J$14</f>
        <v>0.54100000000000004</v>
      </c>
      <c r="N93" s="61">
        <f>กย!$J$14</f>
        <v>0.64570000000000005</v>
      </c>
      <c r="O93" s="64">
        <f t="shared" si="1"/>
        <v>6.9386999999999999</v>
      </c>
      <c r="P93" s="72">
        <f>+O94/O98</f>
        <v>0.575215945229682</v>
      </c>
      <c r="Q93" s="76" t="s">
        <v>113</v>
      </c>
    </row>
    <row r="94" spans="1:17" x14ac:dyDescent="0.2">
      <c r="B94" s="61" t="s">
        <v>114</v>
      </c>
      <c r="C94" s="61">
        <f t="shared" ref="C94:N94" si="30">+C93*C98</f>
        <v>125.39670000000001</v>
      </c>
      <c r="D94" s="61">
        <f t="shared" si="30"/>
        <v>99.778399999999991</v>
      </c>
      <c r="E94" s="61">
        <f t="shared" si="30"/>
        <v>104.45400000000001</v>
      </c>
      <c r="F94" s="61">
        <f t="shared" si="30"/>
        <v>104.9328</v>
      </c>
      <c r="G94" s="61">
        <f t="shared" si="30"/>
        <v>89.710399999999993</v>
      </c>
      <c r="H94" s="61">
        <f t="shared" si="30"/>
        <v>117.1362</v>
      </c>
      <c r="I94" s="61">
        <f t="shared" si="30"/>
        <v>90.962999999999994</v>
      </c>
      <c r="J94" s="61">
        <f t="shared" si="30"/>
        <v>165.68880000000001</v>
      </c>
      <c r="K94" s="61">
        <f t="shared" si="30"/>
        <v>83.60390000000001</v>
      </c>
      <c r="L94" s="61">
        <f t="shared" si="30"/>
        <v>99.148099999999999</v>
      </c>
      <c r="M94" s="61">
        <f t="shared" si="30"/>
        <v>100.08500000000001</v>
      </c>
      <c r="N94" s="61">
        <f t="shared" si="30"/>
        <v>121.39160000000001</v>
      </c>
      <c r="O94" s="64">
        <f t="shared" si="1"/>
        <v>1302.2889</v>
      </c>
    </row>
    <row r="95" spans="1:17" x14ac:dyDescent="0.2">
      <c r="B95" s="61" t="s">
        <v>115</v>
      </c>
      <c r="C95" s="61">
        <f>ตค!$K$14</f>
        <v>0.52710000000000001</v>
      </c>
      <c r="D95" s="61">
        <f>พย!$K$14</f>
        <v>0.52129999999999999</v>
      </c>
      <c r="E95" s="61">
        <f>ธค!$K$14</f>
        <v>0.49509999999999998</v>
      </c>
      <c r="F95" s="61">
        <f>มค!$K$14</f>
        <v>0.4854</v>
      </c>
      <c r="G95" s="61">
        <f>กพ!$K$14</f>
        <v>0.58540000000000003</v>
      </c>
      <c r="H95" s="61">
        <f>มีค!$K$14</f>
        <v>0.59099999999999997</v>
      </c>
      <c r="I95" s="61">
        <f>เมย!$K$14</f>
        <v>0.55710000000000004</v>
      </c>
      <c r="J95" s="61">
        <f>พค!$K$14</f>
        <v>0.58799999999999997</v>
      </c>
      <c r="K95" s="61">
        <f>มิย!$K$14</f>
        <v>0.55859999999999999</v>
      </c>
      <c r="L95" s="61">
        <f>กค!$K$14</f>
        <v>0.51829999999999998</v>
      </c>
      <c r="M95" s="61">
        <f>สค!$K$14</f>
        <v>0.53659999999999997</v>
      </c>
      <c r="N95" s="61">
        <f>กย!$K$14</f>
        <v>0.64029999999999998</v>
      </c>
      <c r="O95" s="64">
        <f t="shared" si="1"/>
        <v>6.6041999999999996</v>
      </c>
      <c r="P95" s="72">
        <f>+O96/O98</f>
        <v>0.54779527385159021</v>
      </c>
      <c r="Q95" s="76" t="s">
        <v>115</v>
      </c>
    </row>
    <row r="96" spans="1:17" x14ac:dyDescent="0.2">
      <c r="B96" s="61" t="s">
        <v>116</v>
      </c>
      <c r="C96" s="61">
        <f t="shared" ref="C96:N96" si="31">+C95*C98</f>
        <v>124.92270000000001</v>
      </c>
      <c r="D96" s="61">
        <f t="shared" si="31"/>
        <v>99.568299999999994</v>
      </c>
      <c r="E96" s="61">
        <f t="shared" si="31"/>
        <v>103.971</v>
      </c>
      <c r="F96" s="61">
        <f t="shared" si="31"/>
        <v>104.8464</v>
      </c>
      <c r="G96" s="61">
        <f t="shared" si="31"/>
        <v>88.980800000000002</v>
      </c>
      <c r="H96" s="61">
        <f t="shared" si="31"/>
        <v>116.42699999999999</v>
      </c>
      <c r="I96" s="61">
        <f t="shared" si="31"/>
        <v>90.250200000000007</v>
      </c>
      <c r="J96" s="61">
        <f t="shared" si="31"/>
        <v>109.36799999999999</v>
      </c>
      <c r="K96" s="61">
        <f t="shared" si="31"/>
        <v>83.231399999999994</v>
      </c>
      <c r="L96" s="61">
        <f t="shared" si="31"/>
        <v>98.9953</v>
      </c>
      <c r="M96" s="61">
        <f t="shared" si="31"/>
        <v>99.270999999999987</v>
      </c>
      <c r="N96" s="61">
        <f t="shared" si="31"/>
        <v>120.37639999999999</v>
      </c>
      <c r="O96" s="64">
        <f t="shared" si="1"/>
        <v>1240.2085000000002</v>
      </c>
    </row>
    <row r="97" spans="1:17" x14ac:dyDescent="0.2">
      <c r="B97" s="61" t="s">
        <v>117</v>
      </c>
      <c r="C97" s="65">
        <v>6745</v>
      </c>
      <c r="D97" s="65">
        <v>6320</v>
      </c>
      <c r="E97" s="65">
        <v>6430</v>
      </c>
      <c r="F97" s="65">
        <v>7064</v>
      </c>
      <c r="G97" s="65">
        <v>6696</v>
      </c>
      <c r="H97" s="65">
        <v>7130</v>
      </c>
      <c r="I97" s="65">
        <v>6410</v>
      </c>
      <c r="J97" s="65">
        <v>7015</v>
      </c>
      <c r="K97" s="65">
        <v>6980</v>
      </c>
      <c r="L97" s="65">
        <v>7566</v>
      </c>
      <c r="M97" s="65">
        <v>8031</v>
      </c>
      <c r="N97" s="65">
        <v>7809</v>
      </c>
      <c r="O97" s="73">
        <f t="shared" si="1"/>
        <v>84196</v>
      </c>
    </row>
    <row r="98" spans="1:17" x14ac:dyDescent="0.2">
      <c r="B98" s="61" t="s">
        <v>118</v>
      </c>
      <c r="C98" s="65">
        <f>ตค!$B$14</f>
        <v>237</v>
      </c>
      <c r="D98" s="65">
        <f>พย!$B$14</f>
        <v>191</v>
      </c>
      <c r="E98" s="65">
        <f>ธค!$B$14</f>
        <v>210</v>
      </c>
      <c r="F98" s="65">
        <f>มค!$B$14</f>
        <v>216</v>
      </c>
      <c r="G98" s="65">
        <f>กพ!$B$14</f>
        <v>152</v>
      </c>
      <c r="H98" s="65">
        <f>มีค!$B$14</f>
        <v>197</v>
      </c>
      <c r="I98" s="65">
        <f>เมย!$B$14</f>
        <v>162</v>
      </c>
      <c r="J98" s="65">
        <f>พค!$B$14</f>
        <v>186</v>
      </c>
      <c r="K98" s="65">
        <f>มิย!$B$14</f>
        <v>149</v>
      </c>
      <c r="L98" s="65">
        <f>กค!$B$14</f>
        <v>191</v>
      </c>
      <c r="M98" s="65">
        <f>สค!$B$14</f>
        <v>185</v>
      </c>
      <c r="N98" s="65">
        <f>กย!$B$14</f>
        <v>188</v>
      </c>
      <c r="O98" s="73">
        <f t="shared" ref="O98:O142" si="32">SUM(C98:N98)</f>
        <v>2264</v>
      </c>
    </row>
    <row r="99" spans="1:17" x14ac:dyDescent="0.2">
      <c r="B99" s="136" t="s">
        <v>137</v>
      </c>
      <c r="C99" s="137">
        <f>ตค!$C$14</f>
        <v>56</v>
      </c>
      <c r="D99" s="137">
        <f>พย!$C$14</f>
        <v>8</v>
      </c>
      <c r="E99" s="137">
        <f>ธค!$C$14</f>
        <v>17</v>
      </c>
      <c r="F99" s="137">
        <f>มค!$C$14</f>
        <v>10</v>
      </c>
      <c r="G99" s="137">
        <f>กพ!$C$14</f>
        <v>26</v>
      </c>
      <c r="H99" s="137">
        <f>มีค!$C$14</f>
        <v>11</v>
      </c>
      <c r="I99" s="137">
        <f>เมย!$C$14</f>
        <v>11</v>
      </c>
      <c r="J99" s="137">
        <f>พค!$C$14</f>
        <v>3</v>
      </c>
      <c r="K99" s="137">
        <f>มิย!$C$14</f>
        <v>10</v>
      </c>
      <c r="L99" s="137">
        <f>กค!$C$14</f>
        <v>18</v>
      </c>
      <c r="M99" s="137">
        <f>สค!$C$14</f>
        <v>156</v>
      </c>
      <c r="N99" s="137">
        <f>กย!$C$14</f>
        <v>55</v>
      </c>
      <c r="O99" s="136">
        <f t="shared" ref="O99" si="33">SUM(C99:N99)</f>
        <v>381</v>
      </c>
    </row>
    <row r="100" spans="1:17" x14ac:dyDescent="0.2">
      <c r="B100" s="123" t="s">
        <v>189</v>
      </c>
      <c r="C100" s="125">
        <f>+ตค!$N14</f>
        <v>83.98</v>
      </c>
      <c r="D100" s="125">
        <f>+พย!$N14</f>
        <v>64.33</v>
      </c>
      <c r="E100" s="125">
        <f>+พย!$N14</f>
        <v>64.33</v>
      </c>
      <c r="F100" s="125">
        <f>+ธค!$N14</f>
        <v>69.33</v>
      </c>
      <c r="G100" s="125">
        <f>+กพ!$N14</f>
        <v>61.48</v>
      </c>
      <c r="H100" s="125">
        <f>+มีค!$N14</f>
        <v>62.04</v>
      </c>
      <c r="I100" s="125">
        <f>+เมย!$N14</f>
        <v>49.56</v>
      </c>
      <c r="J100" s="125">
        <f>+พค!$N14</f>
        <v>58.71</v>
      </c>
      <c r="K100" s="125">
        <f>+มิย!$N14</f>
        <v>52.56</v>
      </c>
      <c r="L100" s="125">
        <f>+กค!$N14</f>
        <v>52.85</v>
      </c>
      <c r="M100" s="125">
        <f>+สค!$N14</f>
        <v>78.28</v>
      </c>
      <c r="N100" s="125">
        <f>+กย!$N14</f>
        <v>58</v>
      </c>
      <c r="O100" s="125">
        <f>SUM(C100:N100)</f>
        <v>755.44999999999993</v>
      </c>
      <c r="P100" s="128">
        <f>+O100/12</f>
        <v>62.954166666666659</v>
      </c>
      <c r="Q100" s="123" t="s">
        <v>189</v>
      </c>
    </row>
    <row r="101" spans="1:17" x14ac:dyDescent="0.2">
      <c r="B101" s="124" t="s">
        <v>190</v>
      </c>
      <c r="C101" s="126">
        <f>+ตค!$O14</f>
        <v>7.63</v>
      </c>
      <c r="D101" s="126">
        <f>+พย!$O14</f>
        <v>6.1</v>
      </c>
      <c r="E101" s="126">
        <f>+ธค!$O14</f>
        <v>6.7</v>
      </c>
      <c r="F101" s="126">
        <f>+มค!$O14</f>
        <v>6.9</v>
      </c>
      <c r="G101" s="126">
        <f>+กพ!$O14</f>
        <v>5.03</v>
      </c>
      <c r="H101" s="126">
        <f>+มีค!$O14</f>
        <v>6.47</v>
      </c>
      <c r="I101" s="126">
        <f>+เมย!$O14</f>
        <v>5.23</v>
      </c>
      <c r="J101" s="126">
        <f>+พค!$O14</f>
        <v>6.1</v>
      </c>
      <c r="K101" s="126">
        <f>+มิย!$O14</f>
        <v>4.97</v>
      </c>
      <c r="L101" s="126">
        <f>+กค!$O14</f>
        <v>6.13</v>
      </c>
      <c r="M101" s="126">
        <f>+สค!$O14</f>
        <v>6.13</v>
      </c>
      <c r="N101" s="126">
        <f>+กย!$O14</f>
        <v>6.13</v>
      </c>
      <c r="O101" s="126">
        <f>SUM(C101:N101)</f>
        <v>73.52</v>
      </c>
      <c r="P101" s="128">
        <f>+O101/12</f>
        <v>6.126666666666666</v>
      </c>
      <c r="Q101" s="124" t="s">
        <v>190</v>
      </c>
    </row>
    <row r="102" spans="1:17" x14ac:dyDescent="0.2">
      <c r="A102" s="67" t="s">
        <v>59</v>
      </c>
      <c r="B102" s="61" t="s">
        <v>113</v>
      </c>
      <c r="C102" s="61">
        <f>ตค!$J$15</f>
        <v>0.56869999999999998</v>
      </c>
      <c r="D102" s="61">
        <f>พย!$J$15</f>
        <v>0.61339999999999995</v>
      </c>
      <c r="E102" s="61">
        <f>ธค!$J$15</f>
        <v>0.57320000000000004</v>
      </c>
      <c r="F102" s="61">
        <f>มค!$J$15</f>
        <v>0.62629999999999997</v>
      </c>
      <c r="G102" s="61">
        <f>กพ!$J$15</f>
        <v>0.62849999999999995</v>
      </c>
      <c r="H102" s="61">
        <f>มีค!$J$15</f>
        <v>0.57150000000000001</v>
      </c>
      <c r="I102" s="61">
        <f>เมย!$J$15</f>
        <v>0.54020000000000001</v>
      </c>
      <c r="J102" s="61">
        <f>พค!$J$15</f>
        <v>0.58450000000000002</v>
      </c>
      <c r="K102" s="61">
        <f>มิย!$J$15</f>
        <v>0.56759999999999999</v>
      </c>
      <c r="L102" s="61">
        <f>กค!$J$15</f>
        <v>0.62029999999999996</v>
      </c>
      <c r="M102" s="61">
        <f>สค!$J$15</f>
        <v>0.61609999999999998</v>
      </c>
      <c r="N102" s="61">
        <f>กย!$J$15</f>
        <v>0.59609999999999996</v>
      </c>
      <c r="O102" s="64">
        <f t="shared" si="32"/>
        <v>7.1064000000000007</v>
      </c>
      <c r="P102" s="72">
        <f>+O103/O107</f>
        <v>0.59176038277511966</v>
      </c>
      <c r="Q102" s="76" t="s">
        <v>113</v>
      </c>
    </row>
    <row r="103" spans="1:17" x14ac:dyDescent="0.2">
      <c r="B103" s="61" t="s">
        <v>114</v>
      </c>
      <c r="C103" s="61">
        <f t="shared" ref="C103:N103" si="34">+C102*C107</f>
        <v>156.96119999999999</v>
      </c>
      <c r="D103" s="61">
        <f t="shared" si="34"/>
        <v>139.8552</v>
      </c>
      <c r="E103" s="61">
        <f t="shared" si="34"/>
        <v>156.48360000000002</v>
      </c>
      <c r="F103" s="61">
        <f t="shared" si="34"/>
        <v>159.70650000000001</v>
      </c>
      <c r="G103" s="61">
        <f t="shared" si="34"/>
        <v>142.6695</v>
      </c>
      <c r="H103" s="61">
        <f t="shared" si="34"/>
        <v>161.16300000000001</v>
      </c>
      <c r="I103" s="61">
        <f t="shared" si="34"/>
        <v>146.93440000000001</v>
      </c>
      <c r="J103" s="61">
        <f t="shared" si="34"/>
        <v>157.815</v>
      </c>
      <c r="K103" s="61">
        <f t="shared" si="34"/>
        <v>136.22399999999999</v>
      </c>
      <c r="L103" s="61">
        <f t="shared" si="34"/>
        <v>183.6088</v>
      </c>
      <c r="M103" s="61">
        <f t="shared" si="34"/>
        <v>189.75880000000001</v>
      </c>
      <c r="N103" s="61">
        <f t="shared" si="34"/>
        <v>123.9888</v>
      </c>
      <c r="O103" s="64">
        <f t="shared" si="32"/>
        <v>1855.1688000000001</v>
      </c>
    </row>
    <row r="104" spans="1:17" x14ac:dyDescent="0.2">
      <c r="B104" s="61" t="s">
        <v>115</v>
      </c>
      <c r="C104" s="61">
        <f>ตค!$K$15</f>
        <v>0.56699999999999995</v>
      </c>
      <c r="D104" s="61">
        <f>พย!$K$15</f>
        <v>0.61199999999999999</v>
      </c>
      <c r="E104" s="61">
        <f>ธค!$K$15</f>
        <v>0.56899999999999995</v>
      </c>
      <c r="F104" s="61">
        <f>มค!$K$15</f>
        <v>0.62419999999999998</v>
      </c>
      <c r="G104" s="61">
        <f>กพ!$K$15</f>
        <v>0.62350000000000005</v>
      </c>
      <c r="H104" s="61">
        <f>มีค!$K$15</f>
        <v>0.56840000000000002</v>
      </c>
      <c r="I104" s="61">
        <f>เมย!$K$15</f>
        <v>0.5393</v>
      </c>
      <c r="J104" s="61">
        <f>พค!$K$15</f>
        <v>0.57999999999999996</v>
      </c>
      <c r="K104" s="61">
        <f>มิย!$K$15</f>
        <v>0.56640000000000001</v>
      </c>
      <c r="L104" s="61">
        <f>กค!$K$15</f>
        <v>0.61470000000000002</v>
      </c>
      <c r="M104" s="61">
        <f>สค!$K$15</f>
        <v>0.61699999999999999</v>
      </c>
      <c r="N104" s="61">
        <f>กย!$K$15</f>
        <v>0.59540000000000004</v>
      </c>
      <c r="O104" s="64">
        <f t="shared" si="32"/>
        <v>7.0768999999999993</v>
      </c>
      <c r="P104" s="72">
        <f>+O105/O107</f>
        <v>0.58928717703349276</v>
      </c>
      <c r="Q104" s="76" t="s">
        <v>115</v>
      </c>
    </row>
    <row r="105" spans="1:17" x14ac:dyDescent="0.2">
      <c r="B105" s="61" t="s">
        <v>116</v>
      </c>
      <c r="C105" s="61">
        <f t="shared" ref="C105:N105" si="35">+C104*C107</f>
        <v>156.49199999999999</v>
      </c>
      <c r="D105" s="61">
        <f t="shared" si="35"/>
        <v>139.536</v>
      </c>
      <c r="E105" s="61">
        <f t="shared" si="35"/>
        <v>155.33699999999999</v>
      </c>
      <c r="F105" s="61">
        <f t="shared" si="35"/>
        <v>159.17099999999999</v>
      </c>
      <c r="G105" s="61">
        <f t="shared" si="35"/>
        <v>141.53450000000001</v>
      </c>
      <c r="H105" s="61">
        <f t="shared" si="35"/>
        <v>160.28880000000001</v>
      </c>
      <c r="I105" s="61">
        <f t="shared" si="35"/>
        <v>146.68960000000001</v>
      </c>
      <c r="J105" s="61">
        <f t="shared" si="35"/>
        <v>156.6</v>
      </c>
      <c r="K105" s="61">
        <f t="shared" si="35"/>
        <v>135.93600000000001</v>
      </c>
      <c r="L105" s="61">
        <f t="shared" si="35"/>
        <v>181.9512</v>
      </c>
      <c r="M105" s="61">
        <f t="shared" si="35"/>
        <v>190.036</v>
      </c>
      <c r="N105" s="61">
        <f t="shared" si="35"/>
        <v>123.84320000000001</v>
      </c>
      <c r="O105" s="64">
        <f t="shared" si="32"/>
        <v>1847.4152999999999</v>
      </c>
    </row>
    <row r="106" spans="1:17" x14ac:dyDescent="0.2">
      <c r="B106" s="61" t="s">
        <v>117</v>
      </c>
      <c r="C106" s="65">
        <v>9199</v>
      </c>
      <c r="D106" s="65">
        <v>8123</v>
      </c>
      <c r="E106" s="65">
        <v>7679</v>
      </c>
      <c r="F106" s="65">
        <v>8444</v>
      </c>
      <c r="G106" s="65">
        <v>7703</v>
      </c>
      <c r="H106" s="65">
        <v>8574</v>
      </c>
      <c r="I106" s="65">
        <v>7831</v>
      </c>
      <c r="J106" s="65">
        <v>8530</v>
      </c>
      <c r="K106" s="65">
        <v>8522</v>
      </c>
      <c r="L106" s="65">
        <v>9016</v>
      </c>
      <c r="M106" s="65">
        <v>9323</v>
      </c>
      <c r="N106" s="65">
        <v>8819</v>
      </c>
      <c r="O106" s="73">
        <f t="shared" si="32"/>
        <v>101763</v>
      </c>
    </row>
    <row r="107" spans="1:17" x14ac:dyDescent="0.2">
      <c r="B107" s="61" t="s">
        <v>118</v>
      </c>
      <c r="C107" s="65">
        <f>ตค!$B$15</f>
        <v>276</v>
      </c>
      <c r="D107" s="65">
        <f>พย!$B$15</f>
        <v>228</v>
      </c>
      <c r="E107" s="65">
        <f>ธค!$B$15</f>
        <v>273</v>
      </c>
      <c r="F107" s="65">
        <f>มค!$B$15</f>
        <v>255</v>
      </c>
      <c r="G107" s="65">
        <f>กพ!$B$15</f>
        <v>227</v>
      </c>
      <c r="H107" s="65">
        <f>มีค!$B$15</f>
        <v>282</v>
      </c>
      <c r="I107" s="65">
        <f>เมย!$B$15</f>
        <v>272</v>
      </c>
      <c r="J107" s="65">
        <f>พค!$B$15</f>
        <v>270</v>
      </c>
      <c r="K107" s="65">
        <f>มิย!$B$15</f>
        <v>240</v>
      </c>
      <c r="L107" s="65">
        <f>กค!$B$15</f>
        <v>296</v>
      </c>
      <c r="M107" s="65">
        <f>สค!$B$15</f>
        <v>308</v>
      </c>
      <c r="N107" s="65">
        <f>กย!$B$15</f>
        <v>208</v>
      </c>
      <c r="O107" s="73">
        <f t="shared" si="32"/>
        <v>3135</v>
      </c>
    </row>
    <row r="108" spans="1:17" x14ac:dyDescent="0.2">
      <c r="B108" s="136" t="s">
        <v>137</v>
      </c>
      <c r="C108" s="137">
        <f>ตค!$C$15</f>
        <v>1</v>
      </c>
      <c r="D108" s="137">
        <f>พย!$C$15</f>
        <v>0</v>
      </c>
      <c r="E108" s="137">
        <f>ธค!$C$15</f>
        <v>0</v>
      </c>
      <c r="F108" s="137">
        <f>มค!$C$15</f>
        <v>3</v>
      </c>
      <c r="G108" s="137">
        <f>กพ!$C$15</f>
        <v>0</v>
      </c>
      <c r="H108" s="137">
        <f>มีค!$C$15</f>
        <v>1</v>
      </c>
      <c r="I108" s="137">
        <f>เมย!$C$15</f>
        <v>0</v>
      </c>
      <c r="J108" s="137">
        <f>พค!$C$15</f>
        <v>0</v>
      </c>
      <c r="K108" s="137">
        <f>มิย!$C$15</f>
        <v>0</v>
      </c>
      <c r="L108" s="137">
        <f>กค!$C$15</f>
        <v>0</v>
      </c>
      <c r="M108" s="137">
        <f>สค!$C$15</f>
        <v>0</v>
      </c>
      <c r="N108" s="137">
        <f>กย!$C$15</f>
        <v>0</v>
      </c>
      <c r="O108" s="136">
        <f t="shared" ref="O108" si="36">SUM(C108:N108)</f>
        <v>5</v>
      </c>
    </row>
    <row r="109" spans="1:17" x14ac:dyDescent="0.2">
      <c r="B109" s="123" t="s">
        <v>189</v>
      </c>
      <c r="C109" s="125">
        <f>+ตค!$N15</f>
        <v>92.37</v>
      </c>
      <c r="D109" s="125">
        <f>+พย!$N15</f>
        <v>77.44</v>
      </c>
      <c r="E109" s="125">
        <f>+พย!$N15</f>
        <v>77.44</v>
      </c>
      <c r="F109" s="125">
        <f>+ธค!$N15</f>
        <v>92.47</v>
      </c>
      <c r="G109" s="125">
        <f>+กพ!$N15</f>
        <v>82.26</v>
      </c>
      <c r="H109" s="125">
        <f>+มีค!$N15</f>
        <v>92.24</v>
      </c>
      <c r="I109" s="125">
        <f>+เมย!$N15</f>
        <v>88.67</v>
      </c>
      <c r="J109" s="125">
        <f>+พค!$N15</f>
        <v>62.45</v>
      </c>
      <c r="K109" s="125">
        <f>+มิย!$N15</f>
        <v>55.38</v>
      </c>
      <c r="L109" s="125">
        <f>+กค!$N15</f>
        <v>72.290000000000006</v>
      </c>
      <c r="M109" s="125">
        <f>+สค!$N15</f>
        <v>91.07</v>
      </c>
      <c r="N109" s="125">
        <f>+กย!$N15</f>
        <v>74.87</v>
      </c>
      <c r="O109" s="125">
        <f>SUM(C109:N109)</f>
        <v>958.94999999999993</v>
      </c>
      <c r="P109" s="128">
        <f>+O109/12</f>
        <v>79.912499999999994</v>
      </c>
      <c r="Q109" s="123" t="s">
        <v>189</v>
      </c>
    </row>
    <row r="110" spans="1:17" x14ac:dyDescent="0.2">
      <c r="B110" s="124" t="s">
        <v>190</v>
      </c>
      <c r="C110" s="126">
        <f>+ตค!$O15</f>
        <v>8.57</v>
      </c>
      <c r="D110" s="126">
        <f>+พย!$O15</f>
        <v>7.17</v>
      </c>
      <c r="E110" s="126">
        <f>+ธค!$O15</f>
        <v>8.6300000000000008</v>
      </c>
      <c r="F110" s="126">
        <f>+มค!$O15</f>
        <v>8.1999999999999993</v>
      </c>
      <c r="G110" s="126">
        <f>+กพ!$O15</f>
        <v>7.33</v>
      </c>
      <c r="H110" s="126">
        <f>+มีค!$O15</f>
        <v>8.9</v>
      </c>
      <c r="I110" s="126">
        <f>+เมย!$O15</f>
        <v>8.33</v>
      </c>
      <c r="J110" s="126">
        <f>+พค!$O15</f>
        <v>6.46</v>
      </c>
      <c r="K110" s="126">
        <f>+มิย!$O15</f>
        <v>5.64</v>
      </c>
      <c r="L110" s="126">
        <f>+กค!$O15</f>
        <v>7.28</v>
      </c>
      <c r="M110" s="126">
        <f>+สค!$O15</f>
        <v>7.44</v>
      </c>
      <c r="N110" s="126">
        <f>+กย!$O15</f>
        <v>6.79</v>
      </c>
      <c r="O110" s="126">
        <f>SUM(C110:N110)</f>
        <v>90.74</v>
      </c>
      <c r="P110" s="128">
        <f>+O110/12</f>
        <v>7.5616666666666665</v>
      </c>
      <c r="Q110" s="124" t="s">
        <v>190</v>
      </c>
    </row>
    <row r="111" spans="1:17" x14ac:dyDescent="0.2">
      <c r="A111" s="67" t="s">
        <v>60</v>
      </c>
      <c r="B111" s="61" t="s">
        <v>113</v>
      </c>
      <c r="C111" s="61">
        <f>ตค!$J$16</f>
        <v>0.51019999999999999</v>
      </c>
      <c r="D111" s="61">
        <f>พย!$J$16</f>
        <v>0.58209999999999995</v>
      </c>
      <c r="E111" s="61">
        <f>ธค!$J$16</f>
        <v>0.4536</v>
      </c>
      <c r="F111" s="61">
        <f>มค!$J$16</f>
        <v>0.46029999999999999</v>
      </c>
      <c r="G111" s="61">
        <f>กพ!$J$16</f>
        <v>0.42830000000000001</v>
      </c>
      <c r="H111" s="61">
        <f>มีค!$J$16</f>
        <v>0.45040000000000002</v>
      </c>
      <c r="I111" s="61">
        <f>เมย!$J$16</f>
        <v>0.4108</v>
      </c>
      <c r="J111" s="61">
        <f>พค!$J$16</f>
        <v>0.44119999999999998</v>
      </c>
      <c r="K111" s="61">
        <f>มิย!$J$16</f>
        <v>0.42030000000000001</v>
      </c>
      <c r="L111" s="61">
        <f>กค!$J$16</f>
        <v>0.41499999999999998</v>
      </c>
      <c r="M111" s="61">
        <f>สค!$J$16</f>
        <v>0.5323</v>
      </c>
      <c r="N111" s="61">
        <f>กย!$J$16</f>
        <v>0.49869999999999998</v>
      </c>
      <c r="O111" s="64">
        <f t="shared" si="32"/>
        <v>5.6032000000000002</v>
      </c>
      <c r="P111" s="72">
        <f>+O112/O116</f>
        <v>0.46841052631578939</v>
      </c>
      <c r="Q111" s="76" t="s">
        <v>113</v>
      </c>
    </row>
    <row r="112" spans="1:17" x14ac:dyDescent="0.2">
      <c r="B112" s="61" t="s">
        <v>114</v>
      </c>
      <c r="C112" s="61">
        <f t="shared" ref="C112:N112" si="37">+C111*C116</f>
        <v>27.550799999999999</v>
      </c>
      <c r="D112" s="61">
        <f t="shared" si="37"/>
        <v>34.925999999999995</v>
      </c>
      <c r="E112" s="61">
        <f t="shared" si="37"/>
        <v>26.308800000000002</v>
      </c>
      <c r="F112" s="61">
        <f t="shared" si="37"/>
        <v>26.697399999999998</v>
      </c>
      <c r="G112" s="61">
        <f t="shared" si="37"/>
        <v>25.2697</v>
      </c>
      <c r="H112" s="61">
        <f t="shared" si="37"/>
        <v>26.123200000000001</v>
      </c>
      <c r="I112" s="61">
        <f t="shared" si="37"/>
        <v>18.896799999999999</v>
      </c>
      <c r="J112" s="61">
        <f t="shared" si="37"/>
        <v>28.677999999999997</v>
      </c>
      <c r="K112" s="61">
        <f t="shared" si="37"/>
        <v>18.493200000000002</v>
      </c>
      <c r="L112" s="61">
        <f t="shared" si="37"/>
        <v>22.41</v>
      </c>
      <c r="M112" s="61">
        <f t="shared" si="37"/>
        <v>28.2119</v>
      </c>
      <c r="N112" s="61">
        <f t="shared" si="37"/>
        <v>27.927199999999999</v>
      </c>
      <c r="O112" s="64">
        <f t="shared" si="32"/>
        <v>311.49299999999994</v>
      </c>
    </row>
    <row r="113" spans="1:17" x14ac:dyDescent="0.2">
      <c r="B113" s="61" t="s">
        <v>115</v>
      </c>
      <c r="C113" s="61">
        <f>ตค!$K$16</f>
        <v>0.51280000000000003</v>
      </c>
      <c r="D113" s="61">
        <f>พย!$K$16</f>
        <v>0.57709999999999995</v>
      </c>
      <c r="E113" s="61">
        <f>ธค!$K$16</f>
        <v>0.45050000000000001</v>
      </c>
      <c r="F113" s="61">
        <f>มค!$K$16</f>
        <v>0.46160000000000001</v>
      </c>
      <c r="G113" s="61">
        <f>กพ!$K$16</f>
        <v>0.42509999999999998</v>
      </c>
      <c r="H113" s="61">
        <f>มีค!$K$16</f>
        <v>0.44929999999999998</v>
      </c>
      <c r="I113" s="61">
        <f>เมย!$K$16</f>
        <v>0.41160000000000002</v>
      </c>
      <c r="J113" s="61">
        <f>พค!$K$16</f>
        <v>0.43990000000000001</v>
      </c>
      <c r="K113" s="61">
        <f>มิย!$K$16</f>
        <v>0.42080000000000001</v>
      </c>
      <c r="L113" s="61">
        <f>กค!$K$16</f>
        <v>0.41930000000000001</v>
      </c>
      <c r="M113" s="61">
        <f>สค!$K$16</f>
        <v>0.53979999999999995</v>
      </c>
      <c r="N113" s="61">
        <f>กย!$K$16</f>
        <v>0.49909999999999999</v>
      </c>
      <c r="O113" s="64">
        <f t="shared" si="32"/>
        <v>5.6068999999999996</v>
      </c>
      <c r="P113" s="72">
        <f>+O114/O116</f>
        <v>0.46857563909774436</v>
      </c>
      <c r="Q113" s="76" t="s">
        <v>115</v>
      </c>
    </row>
    <row r="114" spans="1:17" x14ac:dyDescent="0.2">
      <c r="B114" s="61" t="s">
        <v>116</v>
      </c>
      <c r="C114" s="61">
        <f t="shared" ref="C114:N114" si="38">+C113*C116</f>
        <v>27.691200000000002</v>
      </c>
      <c r="D114" s="61">
        <f t="shared" si="38"/>
        <v>34.625999999999998</v>
      </c>
      <c r="E114" s="61">
        <f t="shared" si="38"/>
        <v>26.129000000000001</v>
      </c>
      <c r="F114" s="61">
        <f t="shared" si="38"/>
        <v>26.7728</v>
      </c>
      <c r="G114" s="61">
        <f t="shared" si="38"/>
        <v>25.0809</v>
      </c>
      <c r="H114" s="61">
        <f t="shared" si="38"/>
        <v>26.0594</v>
      </c>
      <c r="I114" s="61">
        <f t="shared" si="38"/>
        <v>18.933600000000002</v>
      </c>
      <c r="J114" s="61">
        <f t="shared" si="38"/>
        <v>28.593500000000002</v>
      </c>
      <c r="K114" s="61">
        <f t="shared" si="38"/>
        <v>18.5152</v>
      </c>
      <c r="L114" s="61">
        <f t="shared" si="38"/>
        <v>22.642199999999999</v>
      </c>
      <c r="M114" s="61">
        <f t="shared" si="38"/>
        <v>28.609399999999997</v>
      </c>
      <c r="N114" s="61">
        <f t="shared" si="38"/>
        <v>27.9496</v>
      </c>
      <c r="O114" s="64">
        <f t="shared" si="32"/>
        <v>311.6028</v>
      </c>
    </row>
    <row r="115" spans="1:17" x14ac:dyDescent="0.2">
      <c r="B115" s="61" t="s">
        <v>117</v>
      </c>
      <c r="C115" s="65">
        <v>2662</v>
      </c>
      <c r="D115" s="65">
        <v>2421</v>
      </c>
      <c r="E115" s="65">
        <v>2421</v>
      </c>
      <c r="F115" s="65">
        <v>2602</v>
      </c>
      <c r="G115" s="65">
        <v>2542</v>
      </c>
      <c r="H115" s="65">
        <v>2592</v>
      </c>
      <c r="I115" s="65">
        <v>2449</v>
      </c>
      <c r="J115" s="65">
        <v>2401</v>
      </c>
      <c r="K115" s="65">
        <v>2613</v>
      </c>
      <c r="L115" s="65">
        <v>2759</v>
      </c>
      <c r="M115" s="65">
        <v>2812</v>
      </c>
      <c r="N115" s="65">
        <v>2509</v>
      </c>
      <c r="O115" s="73">
        <f t="shared" si="32"/>
        <v>30783</v>
      </c>
    </row>
    <row r="116" spans="1:17" x14ac:dyDescent="0.2">
      <c r="B116" s="61" t="s">
        <v>118</v>
      </c>
      <c r="C116" s="65">
        <f>ตค!$B$16</f>
        <v>54</v>
      </c>
      <c r="D116" s="65">
        <f>พย!$B$16</f>
        <v>60</v>
      </c>
      <c r="E116" s="65">
        <f>ธค!$B$16</f>
        <v>58</v>
      </c>
      <c r="F116" s="65">
        <f>มค!$B$16</f>
        <v>58</v>
      </c>
      <c r="G116" s="65">
        <f>กพ!$B$16</f>
        <v>59</v>
      </c>
      <c r="H116" s="65">
        <f>มีค!$B$16</f>
        <v>58</v>
      </c>
      <c r="I116" s="65">
        <f>เมย!$B$16</f>
        <v>46</v>
      </c>
      <c r="J116" s="65">
        <f>พค!$B$16</f>
        <v>65</v>
      </c>
      <c r="K116" s="65">
        <f>มิย!$B$16</f>
        <v>44</v>
      </c>
      <c r="L116" s="65">
        <f>กค!$B$16</f>
        <v>54</v>
      </c>
      <c r="M116" s="65">
        <f>สค!$B$16</f>
        <v>53</v>
      </c>
      <c r="N116" s="65">
        <f>กย!$B$16</f>
        <v>56</v>
      </c>
      <c r="O116" s="73">
        <f t="shared" si="32"/>
        <v>665</v>
      </c>
    </row>
    <row r="117" spans="1:17" x14ac:dyDescent="0.2">
      <c r="B117" s="136" t="s">
        <v>137</v>
      </c>
      <c r="C117" s="137">
        <f>ตค!$C$16</f>
        <v>1</v>
      </c>
      <c r="D117" s="137">
        <f>พย!$C$16</f>
        <v>5</v>
      </c>
      <c r="E117" s="137">
        <f>ธค!$C$16</f>
        <v>3</v>
      </c>
      <c r="F117" s="137">
        <f>มค!$C$16</f>
        <v>1</v>
      </c>
      <c r="G117" s="137">
        <f>กพ!$C$16</f>
        <v>2</v>
      </c>
      <c r="H117" s="137">
        <f>มีค!$C$16</f>
        <v>2</v>
      </c>
      <c r="I117" s="137">
        <f>เมย!$C$16</f>
        <v>2</v>
      </c>
      <c r="J117" s="137">
        <f>พค!$C$16</f>
        <v>0</v>
      </c>
      <c r="K117" s="137">
        <f>มิย!$C$16</f>
        <v>0</v>
      </c>
      <c r="L117" s="137">
        <f>กค!$C$16</f>
        <v>0</v>
      </c>
      <c r="M117" s="137">
        <f>สค!$C$16</f>
        <v>0</v>
      </c>
      <c r="N117" s="137">
        <f>กย!$C$16</f>
        <v>0</v>
      </c>
      <c r="O117" s="136">
        <f t="shared" ref="O117" si="39">SUM(C117:N117)</f>
        <v>16</v>
      </c>
    </row>
    <row r="118" spans="1:17" x14ac:dyDescent="0.2">
      <c r="B118" s="123" t="s">
        <v>189</v>
      </c>
      <c r="C118" s="125">
        <f>+ตค!$N16</f>
        <v>88.39</v>
      </c>
      <c r="D118" s="125">
        <f>+พย!$N16</f>
        <v>58</v>
      </c>
      <c r="E118" s="125">
        <f>+พย!$N16</f>
        <v>58</v>
      </c>
      <c r="F118" s="125">
        <f>+ธค!$N16</f>
        <v>58.33</v>
      </c>
      <c r="G118" s="125">
        <f>+กพ!$N16</f>
        <v>61.85</v>
      </c>
      <c r="H118" s="125">
        <f>+มีค!$N16</f>
        <v>50.32</v>
      </c>
      <c r="I118" s="125">
        <f>+เมย!$N16</f>
        <v>52.33</v>
      </c>
      <c r="J118" s="125">
        <f>+พค!$N16</f>
        <v>55.81</v>
      </c>
      <c r="K118" s="125">
        <f>+มิย!$N16</f>
        <v>47.67</v>
      </c>
      <c r="L118" s="125">
        <f>+กค!$N16</f>
        <v>92.26</v>
      </c>
      <c r="M118" s="125">
        <f>+สค!$N16</f>
        <v>105.48</v>
      </c>
      <c r="N118" s="125">
        <f>+กย!$N16</f>
        <v>68</v>
      </c>
      <c r="O118" s="125">
        <f>SUM(C118:N118)</f>
        <v>796.43999999999994</v>
      </c>
      <c r="P118" s="128">
        <f>+O118/12</f>
        <v>66.36999999999999</v>
      </c>
      <c r="Q118" s="123" t="s">
        <v>189</v>
      </c>
    </row>
    <row r="119" spans="1:17" x14ac:dyDescent="0.2">
      <c r="B119" s="124" t="s">
        <v>190</v>
      </c>
      <c r="C119" s="126">
        <f>+ตค!$O16</f>
        <v>5.4</v>
      </c>
      <c r="D119" s="126">
        <f>+พย!$O16</f>
        <v>5.9</v>
      </c>
      <c r="E119" s="126">
        <f>+ธค!$O16</f>
        <v>5.8</v>
      </c>
      <c r="F119" s="126">
        <f>+มค!$O16</f>
        <v>5.7</v>
      </c>
      <c r="G119" s="126">
        <f>+กพ!$O16</f>
        <v>5.9</v>
      </c>
      <c r="H119" s="126">
        <f>+มีค!$O16</f>
        <v>5.6</v>
      </c>
      <c r="I119" s="126">
        <f>+เมย!$O16</f>
        <v>4.5999999999999996</v>
      </c>
      <c r="J119" s="126">
        <f>+พค!$O16</f>
        <v>6.5</v>
      </c>
      <c r="K119" s="126">
        <f>+มิย!$O16</f>
        <v>4.4000000000000004</v>
      </c>
      <c r="L119" s="126">
        <f>+กค!$O16</f>
        <v>5.2</v>
      </c>
      <c r="M119" s="126">
        <f>+สค!$O16</f>
        <v>5.2</v>
      </c>
      <c r="N119" s="126">
        <f>+กย!$O16</f>
        <v>5.5</v>
      </c>
      <c r="O119" s="126">
        <f>SUM(C119:N119)</f>
        <v>65.700000000000017</v>
      </c>
      <c r="P119" s="128">
        <f>+O119/12</f>
        <v>5.4750000000000014</v>
      </c>
      <c r="Q119" s="124" t="s">
        <v>190</v>
      </c>
    </row>
    <row r="120" spans="1:17" x14ac:dyDescent="0.2">
      <c r="A120" s="67" t="s">
        <v>61</v>
      </c>
      <c r="B120" s="61" t="s">
        <v>113</v>
      </c>
      <c r="C120" s="61">
        <f>ตค!$J$17</f>
        <v>0.57769999999999999</v>
      </c>
      <c r="D120" s="61">
        <f>พย!$J$17</f>
        <v>0.57130000000000003</v>
      </c>
      <c r="E120" s="61">
        <f>ธค!$J$17</f>
        <v>0.53700000000000003</v>
      </c>
      <c r="F120" s="61">
        <f>มค!$J$17</f>
        <v>0.52149999999999996</v>
      </c>
      <c r="G120" s="61">
        <f>กพ!$J$17</f>
        <v>0.56259999999999999</v>
      </c>
      <c r="H120" s="61">
        <f>มีค!$J$17</f>
        <v>0.62129999999999996</v>
      </c>
      <c r="I120" s="61">
        <f>เมย!$J$17</f>
        <v>0.54679999999999995</v>
      </c>
      <c r="J120" s="61">
        <f>พค!$J$17</f>
        <v>0.59740000000000004</v>
      </c>
      <c r="K120" s="61">
        <f>มิย!$J$17</f>
        <v>0.53249999999999997</v>
      </c>
      <c r="L120" s="61">
        <f>กค!$J$17</f>
        <v>0.5726</v>
      </c>
      <c r="M120" s="61">
        <f>สค!$J$17</f>
        <v>0.57609999999999995</v>
      </c>
      <c r="N120" s="61">
        <f>กย!$J$17</f>
        <v>0.56620000000000004</v>
      </c>
      <c r="O120" s="64">
        <f t="shared" si="32"/>
        <v>6.7830000000000013</v>
      </c>
      <c r="P120" s="72">
        <f>+O121/O125</f>
        <v>0.56455068233510231</v>
      </c>
      <c r="Q120" s="76" t="s">
        <v>113</v>
      </c>
    </row>
    <row r="121" spans="1:17" x14ac:dyDescent="0.2">
      <c r="B121" s="61" t="s">
        <v>114</v>
      </c>
      <c r="C121" s="61">
        <f t="shared" ref="C121:N121" si="40">+C120*C125</f>
        <v>142.11420000000001</v>
      </c>
      <c r="D121" s="61">
        <f t="shared" si="40"/>
        <v>129.68510000000001</v>
      </c>
      <c r="E121" s="61">
        <f t="shared" si="40"/>
        <v>127.26900000000001</v>
      </c>
      <c r="F121" s="61">
        <f t="shared" si="40"/>
        <v>132.98249999999999</v>
      </c>
      <c r="G121" s="61">
        <f t="shared" si="40"/>
        <v>133.89879999999999</v>
      </c>
      <c r="H121" s="61">
        <f t="shared" si="40"/>
        <v>127.98779999999999</v>
      </c>
      <c r="I121" s="61">
        <f t="shared" si="40"/>
        <v>103.34519999999999</v>
      </c>
      <c r="J121" s="61">
        <f t="shared" si="40"/>
        <v>129.0384</v>
      </c>
      <c r="K121" s="61">
        <f t="shared" si="40"/>
        <v>108.63</v>
      </c>
      <c r="L121" s="61">
        <f t="shared" si="40"/>
        <v>114.52</v>
      </c>
      <c r="M121" s="61">
        <f t="shared" si="40"/>
        <v>116.94829999999999</v>
      </c>
      <c r="N121" s="61">
        <f t="shared" si="40"/>
        <v>122.86540000000001</v>
      </c>
      <c r="O121" s="64">
        <f t="shared" si="32"/>
        <v>1489.2846999999999</v>
      </c>
    </row>
    <row r="122" spans="1:17" x14ac:dyDescent="0.2">
      <c r="B122" s="61" t="s">
        <v>115</v>
      </c>
      <c r="C122" s="61">
        <f>ตค!$K$17</f>
        <v>0.57569999999999999</v>
      </c>
      <c r="D122" s="61">
        <f>พย!$K$17</f>
        <v>0.57269999999999999</v>
      </c>
      <c r="E122" s="61">
        <f>ธค!$K$17</f>
        <v>0.53469999999999995</v>
      </c>
      <c r="F122" s="61">
        <f>มค!$K$17</f>
        <v>0.51819999999999999</v>
      </c>
      <c r="G122" s="61">
        <f>กพ!$K$17</f>
        <v>0.56130000000000002</v>
      </c>
      <c r="H122" s="61">
        <f>มีค!$K$17</f>
        <v>0.62139999999999995</v>
      </c>
      <c r="I122" s="61">
        <f>เมย!$K$17</f>
        <v>0.54530000000000001</v>
      </c>
      <c r="J122" s="61">
        <f>พค!$K$17</f>
        <v>0.59389999999999998</v>
      </c>
      <c r="K122" s="61">
        <f>มิย!$K$17</f>
        <v>0.53879999999999995</v>
      </c>
      <c r="L122" s="61">
        <f>กค!$K$17</f>
        <v>0.56979999999999997</v>
      </c>
      <c r="M122" s="61">
        <f>สค!$K$17</f>
        <v>0.57450000000000001</v>
      </c>
      <c r="N122" s="61">
        <f>กย!$K$17</f>
        <v>0.56230000000000002</v>
      </c>
      <c r="O122" s="64">
        <f t="shared" si="32"/>
        <v>6.7686000000000011</v>
      </c>
      <c r="P122" s="72">
        <f>+O123/O125</f>
        <v>0.56328646702046992</v>
      </c>
      <c r="Q122" s="76" t="s">
        <v>115</v>
      </c>
    </row>
    <row r="123" spans="1:17" x14ac:dyDescent="0.2">
      <c r="B123" s="61" t="s">
        <v>116</v>
      </c>
      <c r="C123" s="61">
        <f t="shared" ref="C123:N123" si="41">+C122*C125</f>
        <v>141.62219999999999</v>
      </c>
      <c r="D123" s="61">
        <f t="shared" si="41"/>
        <v>130.00290000000001</v>
      </c>
      <c r="E123" s="61">
        <f t="shared" si="41"/>
        <v>126.72389999999999</v>
      </c>
      <c r="F123" s="61">
        <f t="shared" si="41"/>
        <v>132.14099999999999</v>
      </c>
      <c r="G123" s="61">
        <f t="shared" si="41"/>
        <v>133.58940000000001</v>
      </c>
      <c r="H123" s="61">
        <f t="shared" si="41"/>
        <v>128.00839999999999</v>
      </c>
      <c r="I123" s="61">
        <f t="shared" si="41"/>
        <v>103.0617</v>
      </c>
      <c r="J123" s="61">
        <f t="shared" si="41"/>
        <v>128.2824</v>
      </c>
      <c r="K123" s="61">
        <f t="shared" si="41"/>
        <v>109.91519999999998</v>
      </c>
      <c r="L123" s="61">
        <f t="shared" si="41"/>
        <v>113.96</v>
      </c>
      <c r="M123" s="61">
        <f t="shared" si="41"/>
        <v>116.62350000000001</v>
      </c>
      <c r="N123" s="61">
        <f t="shared" si="41"/>
        <v>122.01910000000001</v>
      </c>
      <c r="O123" s="64">
        <f t="shared" si="32"/>
        <v>1485.9496999999997</v>
      </c>
    </row>
    <row r="124" spans="1:17" x14ac:dyDescent="0.2">
      <c r="B124" s="61" t="s">
        <v>117</v>
      </c>
      <c r="C124" s="65">
        <v>2529</v>
      </c>
      <c r="D124" s="65">
        <v>12041</v>
      </c>
      <c r="E124" s="65">
        <v>11895</v>
      </c>
      <c r="F124" s="65">
        <v>12898</v>
      </c>
      <c r="G124" s="65">
        <v>11826</v>
      </c>
      <c r="H124" s="65">
        <v>12388</v>
      </c>
      <c r="I124" s="65">
        <v>11470</v>
      </c>
      <c r="J124" s="65">
        <v>12570</v>
      </c>
      <c r="K124" s="65">
        <v>12911</v>
      </c>
      <c r="L124" s="65">
        <v>13814</v>
      </c>
      <c r="M124" s="65">
        <v>13854</v>
      </c>
      <c r="N124" s="65">
        <v>14161</v>
      </c>
      <c r="O124" s="73">
        <f t="shared" si="32"/>
        <v>142357</v>
      </c>
    </row>
    <row r="125" spans="1:17" x14ac:dyDescent="0.2">
      <c r="B125" s="61" t="s">
        <v>118</v>
      </c>
      <c r="C125" s="65">
        <f>ตค!$B$17</f>
        <v>246</v>
      </c>
      <c r="D125" s="65">
        <f>พย!$B$17</f>
        <v>227</v>
      </c>
      <c r="E125" s="65">
        <f>ธค!$B$17</f>
        <v>237</v>
      </c>
      <c r="F125" s="65">
        <f>มค!$B$17</f>
        <v>255</v>
      </c>
      <c r="G125" s="65">
        <f>กพ!$B$17</f>
        <v>238</v>
      </c>
      <c r="H125" s="65">
        <f>มีค!$B$17</f>
        <v>206</v>
      </c>
      <c r="I125" s="65">
        <f>เมย!$B$17</f>
        <v>189</v>
      </c>
      <c r="J125" s="65">
        <f>พค!$B$17</f>
        <v>216</v>
      </c>
      <c r="K125" s="65">
        <f>มิย!$B$17</f>
        <v>204</v>
      </c>
      <c r="L125" s="65">
        <f>กค!$B$17</f>
        <v>200</v>
      </c>
      <c r="M125" s="65">
        <f>สค!$B$17</f>
        <v>203</v>
      </c>
      <c r="N125" s="65">
        <f>กย!$B$17</f>
        <v>217</v>
      </c>
      <c r="O125" s="73">
        <f t="shared" si="32"/>
        <v>2638</v>
      </c>
    </row>
    <row r="126" spans="1:17" x14ac:dyDescent="0.2">
      <c r="B126" s="136" t="s">
        <v>137</v>
      </c>
      <c r="C126" s="137">
        <f>ตค!$C$17</f>
        <v>2</v>
      </c>
      <c r="D126" s="137">
        <f>พย!$C$17</f>
        <v>4</v>
      </c>
      <c r="E126" s="137">
        <f>ธค!$C$17</f>
        <v>2</v>
      </c>
      <c r="F126" s="137">
        <f>มค!$C$17</f>
        <v>5</v>
      </c>
      <c r="G126" s="137">
        <f>กพ!$C$17</f>
        <v>1</v>
      </c>
      <c r="H126" s="137">
        <f>มีค!$C$17</f>
        <v>2</v>
      </c>
      <c r="I126" s="137">
        <f>เมย!$C$17</f>
        <v>2</v>
      </c>
      <c r="J126" s="137">
        <f>พค!$C$17</f>
        <v>0</v>
      </c>
      <c r="K126" s="137">
        <f>มิย!$C$17</f>
        <v>6</v>
      </c>
      <c r="L126" s="137">
        <f>กค!$C$17</f>
        <v>0</v>
      </c>
      <c r="M126" s="137">
        <f>สค!$C$17</f>
        <v>0</v>
      </c>
      <c r="N126" s="137">
        <f>กย!$C$17</f>
        <v>3</v>
      </c>
      <c r="O126" s="136">
        <f t="shared" ref="O126" si="42">SUM(C126:N126)</f>
        <v>27</v>
      </c>
    </row>
    <row r="127" spans="1:17" x14ac:dyDescent="0.2">
      <c r="B127" s="123" t="s">
        <v>189</v>
      </c>
      <c r="C127" s="125">
        <f>+ตค!$N17</f>
        <v>88.17</v>
      </c>
      <c r="D127" s="125">
        <f>+พย!$N17</f>
        <v>92.67</v>
      </c>
      <c r="E127" s="125">
        <f>+พย!$N17</f>
        <v>92.67</v>
      </c>
      <c r="F127" s="125">
        <f>+ธค!$N17</f>
        <v>75.59</v>
      </c>
      <c r="G127" s="125">
        <f>+กพ!$N17</f>
        <v>83.69</v>
      </c>
      <c r="H127" s="125">
        <f>+มีค!$N17</f>
        <v>86.24</v>
      </c>
      <c r="I127" s="125">
        <f>+เมย!$N17</f>
        <v>64.56</v>
      </c>
      <c r="J127" s="125">
        <f>+พค!$N17</f>
        <v>66.599999999999994</v>
      </c>
      <c r="K127" s="125">
        <f>+มิย!$N17</f>
        <v>79.89</v>
      </c>
      <c r="L127" s="125">
        <f>+กค!$N17</f>
        <v>60.67</v>
      </c>
      <c r="M127" s="125">
        <f>+สค!$N17</f>
        <v>68.260000000000005</v>
      </c>
      <c r="N127" s="125">
        <f>+กย!$N17</f>
        <v>60.22</v>
      </c>
      <c r="O127" s="125">
        <f>SUM(C127:N127)</f>
        <v>919.2299999999999</v>
      </c>
      <c r="P127" s="128">
        <f>+O127/12</f>
        <v>76.602499999999992</v>
      </c>
      <c r="Q127" s="123" t="s">
        <v>189</v>
      </c>
    </row>
    <row r="128" spans="1:17" x14ac:dyDescent="0.2">
      <c r="B128" s="124" t="s">
        <v>190</v>
      </c>
      <c r="C128" s="126">
        <f>+ตค!$O17</f>
        <v>7.97</v>
      </c>
      <c r="D128" s="126">
        <f>+พย!$O17</f>
        <v>7.3</v>
      </c>
      <c r="E128" s="126">
        <f>+ธค!$O17</f>
        <v>7.47</v>
      </c>
      <c r="F128" s="126">
        <f>+มค!$O17</f>
        <v>8.1999999999999993</v>
      </c>
      <c r="G128" s="126">
        <f>+กพ!$O17</f>
        <v>7.6</v>
      </c>
      <c r="H128" s="126">
        <f>+มีค!$O17</f>
        <v>6.57</v>
      </c>
      <c r="I128" s="126">
        <f>+เมย!$O17</f>
        <v>6.07</v>
      </c>
      <c r="J128" s="126">
        <f>+พค!$O17</f>
        <v>6.65</v>
      </c>
      <c r="K128" s="126">
        <f>+มิย!$O17</f>
        <v>6.23</v>
      </c>
      <c r="L128" s="126">
        <f>+กค!$O17</f>
        <v>6.1</v>
      </c>
      <c r="M128" s="126">
        <f>+สค!$O17</f>
        <v>6.23</v>
      </c>
      <c r="N128" s="126">
        <f>+กย!$O17</f>
        <v>6.74</v>
      </c>
      <c r="O128" s="126">
        <f>SUM(C128:N128)</f>
        <v>83.13</v>
      </c>
      <c r="P128" s="128">
        <f>+O128/12</f>
        <v>6.9274999999999993</v>
      </c>
      <c r="Q128" s="124" t="s">
        <v>190</v>
      </c>
    </row>
    <row r="129" spans="1:17" x14ac:dyDescent="0.2">
      <c r="A129" s="67" t="s">
        <v>62</v>
      </c>
      <c r="B129" s="61" t="s">
        <v>113</v>
      </c>
      <c r="C129" s="61">
        <f>ตค!$J$18</f>
        <v>0.77959999999999996</v>
      </c>
      <c r="D129" s="61">
        <f>พย!$J$18</f>
        <v>0.66669999999999996</v>
      </c>
      <c r="E129" s="61">
        <f>ธค!$J$18</f>
        <v>0.74939999999999996</v>
      </c>
      <c r="F129" s="61">
        <f>มค!$J$18</f>
        <v>0.81220000000000003</v>
      </c>
      <c r="G129" s="61">
        <f>กพ!$J$18</f>
        <v>0.71870000000000001</v>
      </c>
      <c r="H129" s="61">
        <f>มีค!$J$18</f>
        <v>0.71409999999999996</v>
      </c>
      <c r="I129" s="61">
        <f>เมย!$J$18</f>
        <v>0.79749999999999999</v>
      </c>
      <c r="J129" s="61">
        <f>พค!$J$18</f>
        <v>0.76249999999999996</v>
      </c>
      <c r="K129" s="61">
        <f>มิย!$J$18</f>
        <v>0.59350000000000003</v>
      </c>
      <c r="L129" s="61">
        <f>กค!$J$18</f>
        <v>0.74819999999999998</v>
      </c>
      <c r="M129" s="61">
        <f>สค!$J$18</f>
        <v>0.63190000000000002</v>
      </c>
      <c r="N129" s="61">
        <f>กย!$J$18</f>
        <v>0.67920000000000003</v>
      </c>
      <c r="O129" s="64">
        <f t="shared" si="32"/>
        <v>8.6535000000000011</v>
      </c>
      <c r="P129" s="72">
        <f>+O130/O134</f>
        <v>0.71804676131322087</v>
      </c>
      <c r="Q129" s="76" t="s">
        <v>113</v>
      </c>
    </row>
    <row r="130" spans="1:17" x14ac:dyDescent="0.2">
      <c r="B130" s="61" t="s">
        <v>114</v>
      </c>
      <c r="C130" s="61">
        <f t="shared" ref="C130:N130" si="43">+C129*C134</f>
        <v>76.40079999999999</v>
      </c>
      <c r="D130" s="61">
        <f t="shared" si="43"/>
        <v>63.336499999999994</v>
      </c>
      <c r="E130" s="61">
        <f t="shared" si="43"/>
        <v>64.448399999999992</v>
      </c>
      <c r="F130" s="61">
        <f t="shared" si="43"/>
        <v>77.159000000000006</v>
      </c>
      <c r="G130" s="61">
        <f t="shared" si="43"/>
        <v>68.995199999999997</v>
      </c>
      <c r="H130" s="61">
        <f t="shared" si="43"/>
        <v>69.981799999999993</v>
      </c>
      <c r="I130" s="61">
        <f t="shared" si="43"/>
        <v>63.8</v>
      </c>
      <c r="J130" s="61">
        <f t="shared" si="43"/>
        <v>64.8125</v>
      </c>
      <c r="K130" s="61">
        <f t="shared" si="43"/>
        <v>52.8215</v>
      </c>
      <c r="L130" s="61">
        <f t="shared" si="43"/>
        <v>65.093400000000003</v>
      </c>
      <c r="M130" s="61">
        <f t="shared" si="43"/>
        <v>75.828000000000003</v>
      </c>
      <c r="N130" s="61">
        <f t="shared" si="43"/>
        <v>66.561599999999999</v>
      </c>
      <c r="O130" s="64">
        <f t="shared" si="32"/>
        <v>809.23869999999988</v>
      </c>
    </row>
    <row r="131" spans="1:17" x14ac:dyDescent="0.2">
      <c r="B131" s="61" t="s">
        <v>115</v>
      </c>
      <c r="C131" s="61">
        <f>ตค!$K$18</f>
        <v>0.77639999999999998</v>
      </c>
      <c r="D131" s="61">
        <f>พย!$K$18</f>
        <v>0.65700000000000003</v>
      </c>
      <c r="E131" s="61">
        <f>ธค!$K$18</f>
        <v>0.74539999999999995</v>
      </c>
      <c r="F131" s="61">
        <f>มค!$K$18</f>
        <v>0.8105</v>
      </c>
      <c r="G131" s="61">
        <f>กพ!$K$18</f>
        <v>0.70850000000000002</v>
      </c>
      <c r="H131" s="61">
        <f>มีค!$K$18</f>
        <v>0.70399999999999996</v>
      </c>
      <c r="I131" s="61">
        <f>เมย!$K$18</f>
        <v>0.78700000000000003</v>
      </c>
      <c r="J131" s="61">
        <f>พค!$K$18</f>
        <v>0.7611</v>
      </c>
      <c r="K131" s="61">
        <f>มิย!$K$18</f>
        <v>0.58609999999999995</v>
      </c>
      <c r="L131" s="61">
        <f>กค!$K$18</f>
        <v>0.47960000000000003</v>
      </c>
      <c r="M131" s="61">
        <f>สค!$K$18</f>
        <v>0.62839999999999996</v>
      </c>
      <c r="N131" s="61">
        <f>กย!$K$18</f>
        <v>0.67400000000000004</v>
      </c>
      <c r="O131" s="64">
        <f t="shared" si="32"/>
        <v>8.3179999999999996</v>
      </c>
      <c r="P131" s="72">
        <f>+O132/O134</f>
        <v>0.69176015971606042</v>
      </c>
      <c r="Q131" s="76" t="s">
        <v>115</v>
      </c>
    </row>
    <row r="132" spans="1:17" x14ac:dyDescent="0.2">
      <c r="B132" s="61" t="s">
        <v>116</v>
      </c>
      <c r="C132" s="61">
        <f t="shared" ref="C132:N132" si="44">+C131*C134</f>
        <v>76.087199999999996</v>
      </c>
      <c r="D132" s="61">
        <f t="shared" si="44"/>
        <v>62.415000000000006</v>
      </c>
      <c r="E132" s="61">
        <f t="shared" si="44"/>
        <v>64.104399999999998</v>
      </c>
      <c r="F132" s="61">
        <f t="shared" si="44"/>
        <v>76.997500000000002</v>
      </c>
      <c r="G132" s="61">
        <f t="shared" si="44"/>
        <v>68.016000000000005</v>
      </c>
      <c r="H132" s="61">
        <f t="shared" si="44"/>
        <v>68.99199999999999</v>
      </c>
      <c r="I132" s="61">
        <f t="shared" si="44"/>
        <v>62.96</v>
      </c>
      <c r="J132" s="61">
        <f t="shared" si="44"/>
        <v>64.6935</v>
      </c>
      <c r="K132" s="61">
        <f t="shared" si="44"/>
        <v>52.162899999999993</v>
      </c>
      <c r="L132" s="61">
        <f t="shared" si="44"/>
        <v>41.725200000000001</v>
      </c>
      <c r="M132" s="61">
        <f t="shared" si="44"/>
        <v>75.408000000000001</v>
      </c>
      <c r="N132" s="61">
        <f t="shared" si="44"/>
        <v>66.052000000000007</v>
      </c>
      <c r="O132" s="64">
        <f t="shared" si="32"/>
        <v>779.61370000000011</v>
      </c>
    </row>
    <row r="133" spans="1:17" x14ac:dyDescent="0.2">
      <c r="B133" s="61" t="s">
        <v>117</v>
      </c>
      <c r="C133" s="65">
        <v>4433</v>
      </c>
      <c r="D133" s="65">
        <v>3910</v>
      </c>
      <c r="E133" s="65">
        <v>3829</v>
      </c>
      <c r="F133" s="65">
        <v>4139</v>
      </c>
      <c r="G133" s="65">
        <v>3647</v>
      </c>
      <c r="H133" s="65">
        <v>3839</v>
      </c>
      <c r="I133" s="65">
        <v>3798</v>
      </c>
      <c r="J133" s="65">
        <v>4223</v>
      </c>
      <c r="K133" s="65">
        <v>4098</v>
      </c>
      <c r="L133" s="65">
        <v>4402</v>
      </c>
      <c r="M133" s="65">
        <v>4482</v>
      </c>
      <c r="N133" s="65">
        <v>4566</v>
      </c>
      <c r="O133" s="73">
        <f t="shared" si="32"/>
        <v>49366</v>
      </c>
    </row>
    <row r="134" spans="1:17" x14ac:dyDescent="0.2">
      <c r="B134" s="61" t="s">
        <v>118</v>
      </c>
      <c r="C134" s="65">
        <f>ตค!$B$18</f>
        <v>98</v>
      </c>
      <c r="D134" s="65">
        <f>พย!$B$18</f>
        <v>95</v>
      </c>
      <c r="E134" s="65">
        <f>ธค!$B$18</f>
        <v>86</v>
      </c>
      <c r="F134" s="65">
        <f>มค!$B$18</f>
        <v>95</v>
      </c>
      <c r="G134" s="65">
        <f>กพ!$B$18</f>
        <v>96</v>
      </c>
      <c r="H134" s="65">
        <f>มีค!$B$18</f>
        <v>98</v>
      </c>
      <c r="I134" s="65">
        <f>เมย!$B$18</f>
        <v>80</v>
      </c>
      <c r="J134" s="65">
        <f>พค!$B$18</f>
        <v>85</v>
      </c>
      <c r="K134" s="65">
        <f>มิย!$B$18</f>
        <v>89</v>
      </c>
      <c r="L134" s="65">
        <f>กค!$B$18</f>
        <v>87</v>
      </c>
      <c r="M134" s="65">
        <f>สค!$B$18</f>
        <v>120</v>
      </c>
      <c r="N134" s="65">
        <f>กย!$B$18</f>
        <v>98</v>
      </c>
      <c r="O134" s="73">
        <f t="shared" si="32"/>
        <v>1127</v>
      </c>
    </row>
    <row r="135" spans="1:17" x14ac:dyDescent="0.2">
      <c r="B135" s="136" t="s">
        <v>137</v>
      </c>
      <c r="C135" s="137">
        <f>ตค!$C$18</f>
        <v>5</v>
      </c>
      <c r="D135" s="137">
        <f>พย!$C$18</f>
        <v>2</v>
      </c>
      <c r="E135" s="137">
        <f>ธค!$C$18</f>
        <v>0</v>
      </c>
      <c r="F135" s="137">
        <f>มค!$C$18</f>
        <v>0</v>
      </c>
      <c r="G135" s="137">
        <f>กพ!$C$18</f>
        <v>0</v>
      </c>
      <c r="H135" s="137">
        <f>มีค!$C$18</f>
        <v>0</v>
      </c>
      <c r="I135" s="137">
        <f>เมย!$C$18</f>
        <v>0</v>
      </c>
      <c r="J135" s="137">
        <f>พค!$C$18</f>
        <v>0</v>
      </c>
      <c r="K135" s="137">
        <f>มิย!$C$18</f>
        <v>0</v>
      </c>
      <c r="L135" s="137">
        <f>กค!$C$18</f>
        <v>0</v>
      </c>
      <c r="M135" s="137">
        <f>สค!$C$18</f>
        <v>0</v>
      </c>
      <c r="N135" s="137">
        <f>กย!$C$18</f>
        <v>0</v>
      </c>
      <c r="O135" s="136">
        <f t="shared" ref="O135" si="45">SUM(C135:N135)</f>
        <v>7</v>
      </c>
    </row>
    <row r="136" spans="1:17" x14ac:dyDescent="0.2">
      <c r="B136" s="123" t="s">
        <v>189</v>
      </c>
      <c r="C136" s="125">
        <f>+ตค!$N18</f>
        <v>126.45</v>
      </c>
      <c r="D136" s="125">
        <f>+พย!$N18</f>
        <v>90.34</v>
      </c>
      <c r="E136" s="125">
        <f>+พย!$N18</f>
        <v>90.34</v>
      </c>
      <c r="F136" s="125">
        <f>+ธค!$N18</f>
        <v>89.35</v>
      </c>
      <c r="G136" s="125">
        <f>+กพ!$N18</f>
        <v>97.5</v>
      </c>
      <c r="H136" s="125">
        <f>+มีค!$N18</f>
        <v>80.67</v>
      </c>
      <c r="I136" s="125">
        <f>+เมย!$N18</f>
        <v>83</v>
      </c>
      <c r="J136" s="125">
        <f>+พค!$N18</f>
        <v>118.06</v>
      </c>
      <c r="K136" s="125">
        <f>+มิย!$N18</f>
        <v>26.36</v>
      </c>
      <c r="L136" s="125">
        <f>+กค!$N18</f>
        <v>49.7</v>
      </c>
      <c r="M136" s="125">
        <f>+สค!$N18</f>
        <v>53.23</v>
      </c>
      <c r="N136" s="125">
        <f>+กย!$N18</f>
        <v>46.97</v>
      </c>
      <c r="O136" s="125">
        <f>SUM(C136:N136)</f>
        <v>951.97000000000014</v>
      </c>
      <c r="P136" s="128">
        <f>+O136/12</f>
        <v>79.330833333333345</v>
      </c>
      <c r="Q136" s="123" t="s">
        <v>189</v>
      </c>
    </row>
    <row r="137" spans="1:17" x14ac:dyDescent="0.2">
      <c r="B137" s="124" t="s">
        <v>190</v>
      </c>
      <c r="C137" s="126">
        <f>+ตค!$O18</f>
        <v>9.8000000000000007</v>
      </c>
      <c r="D137" s="126">
        <f>+พย!$O18</f>
        <v>9.4</v>
      </c>
      <c r="E137" s="126">
        <f>+ธค!$O18</f>
        <v>8.5</v>
      </c>
      <c r="F137" s="126">
        <f>+มค!$O18</f>
        <v>9.3000000000000007</v>
      </c>
      <c r="G137" s="126">
        <f>+กพ!$O18</f>
        <v>9.5</v>
      </c>
      <c r="H137" s="126">
        <f>+มีค!$O18</f>
        <v>9.6999999999999993</v>
      </c>
      <c r="I137" s="126">
        <f>+เมย!$O18</f>
        <v>8</v>
      </c>
      <c r="J137" s="126">
        <f>+พค!$O18</f>
        <v>8.4</v>
      </c>
      <c r="K137" s="126">
        <f>+มิย!$O18</f>
        <v>3.8</v>
      </c>
      <c r="L137" s="126">
        <f>+กค!$O18</f>
        <v>3.86</v>
      </c>
      <c r="M137" s="126">
        <f>+สค!$O18</f>
        <v>5.23</v>
      </c>
      <c r="N137" s="126">
        <f>+กย!$O18</f>
        <v>4.3600000000000003</v>
      </c>
      <c r="O137" s="126">
        <f>SUM(C137:N137)</f>
        <v>89.850000000000009</v>
      </c>
      <c r="P137" s="128">
        <f>+O137/12</f>
        <v>7.4875000000000007</v>
      </c>
      <c r="Q137" s="124" t="s">
        <v>190</v>
      </c>
    </row>
    <row r="138" spans="1:17" x14ac:dyDescent="0.2">
      <c r="A138" s="67" t="s">
        <v>63</v>
      </c>
      <c r="B138" s="61" t="s">
        <v>113</v>
      </c>
      <c r="C138" s="61">
        <f>ตค!$J$19</f>
        <v>0.55059999999999998</v>
      </c>
      <c r="D138" s="61">
        <f>พย!$J$19</f>
        <v>0.55089999999999995</v>
      </c>
      <c r="E138" s="61">
        <f>ธค!$J$19</f>
        <v>0.53259999999999996</v>
      </c>
      <c r="F138" s="61">
        <f>มค!$J$19</f>
        <v>0.44290000000000002</v>
      </c>
      <c r="G138" s="61">
        <f>กพ!$J$19</f>
        <v>0.57150000000000001</v>
      </c>
      <c r="H138" s="61">
        <f>มีค!$J$19</f>
        <v>0.55910000000000004</v>
      </c>
      <c r="I138" s="61">
        <f>เมย!$J$19</f>
        <v>0.55589999999999995</v>
      </c>
      <c r="J138" s="61">
        <f>พค!$J$19</f>
        <v>0.5464</v>
      </c>
      <c r="K138" s="61">
        <f>มิย!$J$19</f>
        <v>0.5171</v>
      </c>
      <c r="L138" s="61">
        <f>กค!$J$19</f>
        <v>0.5585</v>
      </c>
      <c r="M138" s="61">
        <f>สค!$J$19</f>
        <v>0.71699999999999997</v>
      </c>
      <c r="N138" s="61">
        <f>กย!$J$19</f>
        <v>0.61829999999999996</v>
      </c>
      <c r="O138" s="64">
        <f t="shared" si="32"/>
        <v>6.7207999999999997</v>
      </c>
      <c r="P138" s="72">
        <f>+O139/O143</f>
        <v>0.5598565037282518</v>
      </c>
      <c r="Q138" s="76" t="s">
        <v>113</v>
      </c>
    </row>
    <row r="139" spans="1:17" x14ac:dyDescent="0.2">
      <c r="B139" s="61" t="s">
        <v>114</v>
      </c>
      <c r="C139" s="61">
        <f>+C138*C143</f>
        <v>51.756399999999999</v>
      </c>
      <c r="D139" s="61">
        <f t="shared" ref="D139:N139" si="46">+D138*D143</f>
        <v>52.335499999999996</v>
      </c>
      <c r="E139" s="61">
        <f t="shared" si="46"/>
        <v>50.596999999999994</v>
      </c>
      <c r="F139" s="61">
        <f t="shared" si="46"/>
        <v>48.719000000000001</v>
      </c>
      <c r="G139" s="61">
        <f t="shared" si="46"/>
        <v>61.722000000000001</v>
      </c>
      <c r="H139" s="61">
        <f t="shared" si="46"/>
        <v>64.296500000000009</v>
      </c>
      <c r="I139" s="61">
        <f t="shared" si="46"/>
        <v>40.580699999999993</v>
      </c>
      <c r="J139" s="61">
        <f t="shared" si="46"/>
        <v>54.093600000000002</v>
      </c>
      <c r="K139" s="61">
        <f t="shared" si="46"/>
        <v>55.846800000000002</v>
      </c>
      <c r="L139" s="61">
        <f t="shared" si="46"/>
        <v>56.408499999999997</v>
      </c>
      <c r="M139" s="61">
        <f t="shared" si="46"/>
        <v>73.850999999999999</v>
      </c>
      <c r="N139" s="61">
        <f t="shared" si="46"/>
        <v>65.5398</v>
      </c>
      <c r="O139" s="64">
        <f t="shared" si="32"/>
        <v>675.74679999999989</v>
      </c>
    </row>
    <row r="140" spans="1:17" x14ac:dyDescent="0.2">
      <c r="B140" s="61" t="s">
        <v>115</v>
      </c>
      <c r="C140" s="61">
        <f>ตค!$K$19</f>
        <v>0.55469999999999997</v>
      </c>
      <c r="D140" s="61">
        <f>พย!$K$19</f>
        <v>0.55210000000000004</v>
      </c>
      <c r="E140" s="61">
        <f>ธค!$K$19</f>
        <v>0.5333</v>
      </c>
      <c r="F140" s="61">
        <f>มค!$K$19</f>
        <v>0.43990000000000001</v>
      </c>
      <c r="G140" s="61">
        <f>กพ!$K$19</f>
        <v>0.57130000000000003</v>
      </c>
      <c r="H140" s="61">
        <f>มีค!$K$19</f>
        <v>0.55379999999999996</v>
      </c>
      <c r="I140" s="61">
        <f>เมย!$K$19</f>
        <v>0.55459999999999998</v>
      </c>
      <c r="J140" s="61">
        <f>พค!$K$19</f>
        <v>0.54469999999999996</v>
      </c>
      <c r="K140" s="61">
        <f>มิย!$K$19</f>
        <v>0.51729999999999998</v>
      </c>
      <c r="L140" s="61">
        <f>กค!$K$19</f>
        <v>0.55789999999999995</v>
      </c>
      <c r="M140" s="61">
        <f>สค!$K$19</f>
        <v>0.74139999999999995</v>
      </c>
      <c r="N140" s="61">
        <f>กย!$K$19</f>
        <v>0.61550000000000005</v>
      </c>
      <c r="O140" s="64">
        <f t="shared" si="32"/>
        <v>6.7364999999999986</v>
      </c>
      <c r="P140" s="72">
        <f>+O141/O143</f>
        <v>0.56111499585749791</v>
      </c>
      <c r="Q140" s="76" t="s">
        <v>115</v>
      </c>
    </row>
    <row r="141" spans="1:17" x14ac:dyDescent="0.2">
      <c r="B141" s="61" t="s">
        <v>116</v>
      </c>
      <c r="C141" s="61">
        <f t="shared" ref="C141:N141" si="47">+C140*C143</f>
        <v>52.141799999999996</v>
      </c>
      <c r="D141" s="61">
        <f t="shared" si="47"/>
        <v>52.4495</v>
      </c>
      <c r="E141" s="61">
        <f t="shared" si="47"/>
        <v>50.663499999999999</v>
      </c>
      <c r="F141" s="61">
        <f t="shared" si="47"/>
        <v>48.389000000000003</v>
      </c>
      <c r="G141" s="61">
        <f t="shared" si="47"/>
        <v>61.700400000000002</v>
      </c>
      <c r="H141" s="61">
        <f t="shared" si="47"/>
        <v>63.686999999999998</v>
      </c>
      <c r="I141" s="61">
        <f t="shared" si="47"/>
        <v>40.485799999999998</v>
      </c>
      <c r="J141" s="61">
        <f t="shared" si="47"/>
        <v>53.925299999999993</v>
      </c>
      <c r="K141" s="61">
        <f t="shared" si="47"/>
        <v>55.868400000000001</v>
      </c>
      <c r="L141" s="61">
        <f t="shared" si="47"/>
        <v>56.347899999999996</v>
      </c>
      <c r="M141" s="61">
        <f t="shared" si="47"/>
        <v>76.364199999999997</v>
      </c>
      <c r="N141" s="61">
        <f t="shared" si="47"/>
        <v>65.243000000000009</v>
      </c>
      <c r="O141" s="64">
        <f t="shared" si="32"/>
        <v>677.26580000000001</v>
      </c>
    </row>
    <row r="142" spans="1:17" x14ac:dyDescent="0.2">
      <c r="B142" s="61" t="s">
        <v>117</v>
      </c>
      <c r="C142" s="65">
        <v>3016</v>
      </c>
      <c r="D142" s="65">
        <v>2674</v>
      </c>
      <c r="E142" s="65">
        <v>2983</v>
      </c>
      <c r="F142" s="65">
        <v>3446</v>
      </c>
      <c r="G142" s="65">
        <v>3026</v>
      </c>
      <c r="H142" s="65">
        <v>3304</v>
      </c>
      <c r="I142" s="65">
        <v>3285</v>
      </c>
      <c r="J142" s="65">
        <v>3197</v>
      </c>
      <c r="K142" s="65">
        <v>3209</v>
      </c>
      <c r="L142" s="65">
        <v>3349</v>
      </c>
      <c r="M142" s="65">
        <v>4115</v>
      </c>
      <c r="N142" s="65">
        <v>3611</v>
      </c>
      <c r="O142" s="73">
        <f t="shared" si="32"/>
        <v>39215</v>
      </c>
    </row>
    <row r="143" spans="1:17" x14ac:dyDescent="0.2">
      <c r="B143" s="61" t="s">
        <v>118</v>
      </c>
      <c r="C143" s="65">
        <f>ตค!$B$19</f>
        <v>94</v>
      </c>
      <c r="D143" s="65">
        <f>พย!$B$19</f>
        <v>95</v>
      </c>
      <c r="E143" s="65">
        <f>ธค!$B$19</f>
        <v>95</v>
      </c>
      <c r="F143" s="65">
        <f>มค!$B$19</f>
        <v>110</v>
      </c>
      <c r="G143" s="65">
        <f>กพ!$B$19</f>
        <v>108</v>
      </c>
      <c r="H143" s="65">
        <f>มีค!$B$19</f>
        <v>115</v>
      </c>
      <c r="I143" s="65">
        <f>เมย!$B$19</f>
        <v>73</v>
      </c>
      <c r="J143" s="65">
        <f>พค!$B$19</f>
        <v>99</v>
      </c>
      <c r="K143" s="65">
        <f>มิย!$B$19</f>
        <v>108</v>
      </c>
      <c r="L143" s="65">
        <f>กค!$B$19</f>
        <v>101</v>
      </c>
      <c r="M143" s="65">
        <f>สค!$B$19</f>
        <v>103</v>
      </c>
      <c r="N143" s="65">
        <f>กย!$B$19</f>
        <v>106</v>
      </c>
      <c r="O143" s="73">
        <f>SUM(C143:N143)</f>
        <v>1207</v>
      </c>
    </row>
    <row r="144" spans="1:17" x14ac:dyDescent="0.2">
      <c r="B144" s="136" t="s">
        <v>137</v>
      </c>
      <c r="C144" s="137">
        <f>ตค!$C$19</f>
        <v>8</v>
      </c>
      <c r="D144" s="137">
        <f>พย!$C$19</f>
        <v>0</v>
      </c>
      <c r="E144" s="137">
        <f>ธค!$C$19</f>
        <v>0</v>
      </c>
      <c r="F144" s="137">
        <f>มค!$C$19</f>
        <v>0</v>
      </c>
      <c r="G144" s="137">
        <f>กพ!$C$19</f>
        <v>0</v>
      </c>
      <c r="H144" s="137">
        <f>มีค!$C$19</f>
        <v>0</v>
      </c>
      <c r="I144" s="137">
        <f>เมย!$C$19</f>
        <v>0</v>
      </c>
      <c r="J144" s="137">
        <f>พค!$C$19</f>
        <v>0</v>
      </c>
      <c r="K144" s="137">
        <f>มิย!$C$19</f>
        <v>0</v>
      </c>
      <c r="L144" s="137">
        <f>กค!$C$19</f>
        <v>0</v>
      </c>
      <c r="M144" s="137">
        <f>สค!$C$19</f>
        <v>0</v>
      </c>
      <c r="N144" s="137">
        <f>กย!$C$19</f>
        <v>0</v>
      </c>
      <c r="O144" s="136">
        <f>SUM(C144:N144)</f>
        <v>8</v>
      </c>
    </row>
    <row r="145" spans="2:17" x14ac:dyDescent="0.2">
      <c r="B145" s="123" t="s">
        <v>189</v>
      </c>
      <c r="C145" s="125">
        <f>+ตค!$N19</f>
        <v>179.03</v>
      </c>
      <c r="D145" s="125">
        <f>+พย!$N19</f>
        <v>123.23</v>
      </c>
      <c r="E145" s="125">
        <f>+พย!$N19</f>
        <v>123.23</v>
      </c>
      <c r="F145" s="125">
        <f>+ธค!$N19</f>
        <v>108.06</v>
      </c>
      <c r="G145" s="125">
        <f>+กพ!$N19</f>
        <v>151.07</v>
      </c>
      <c r="H145" s="125">
        <f>+มีค!$N19</f>
        <v>103.23</v>
      </c>
      <c r="I145" s="125">
        <f>+เมย!$N19</f>
        <v>79.66</v>
      </c>
      <c r="J145" s="125">
        <f>+พค!$N19</f>
        <v>99.68</v>
      </c>
      <c r="K145" s="125">
        <f>+มิย!$N19</f>
        <v>71.23</v>
      </c>
      <c r="L145" s="125">
        <f>+กค!$N19</f>
        <v>69.290000000000006</v>
      </c>
      <c r="M145" s="125">
        <f>+สค!$N19</f>
        <v>87.14</v>
      </c>
      <c r="N145" s="125">
        <f>+กย!$N19</f>
        <v>86.43</v>
      </c>
      <c r="O145" s="125">
        <f>SUM(C145:N145)</f>
        <v>1281.28</v>
      </c>
      <c r="P145" s="128">
        <f>+O145/12</f>
        <v>106.77333333333333</v>
      </c>
      <c r="Q145" s="123" t="s">
        <v>189</v>
      </c>
    </row>
    <row r="146" spans="2:17" x14ac:dyDescent="0.2">
      <c r="B146" s="124" t="s">
        <v>190</v>
      </c>
      <c r="C146" s="126">
        <f>+ตค!$O19</f>
        <v>9.4</v>
      </c>
      <c r="D146" s="126">
        <f>+พย!$O19</f>
        <v>9.5</v>
      </c>
      <c r="E146" s="126">
        <f>+ธค!$O19</f>
        <v>9.5</v>
      </c>
      <c r="F146" s="126">
        <f>+มค!$O19</f>
        <v>11</v>
      </c>
      <c r="G146" s="126">
        <f>+กพ!$O19</f>
        <v>10.8</v>
      </c>
      <c r="H146" s="126">
        <f>+มีค!$O19</f>
        <v>11.5</v>
      </c>
      <c r="I146" s="126">
        <f>+เมย!$O19</f>
        <v>7.3</v>
      </c>
      <c r="J146" s="126">
        <f>+พค!$O19</f>
        <v>9.6999999999999993</v>
      </c>
      <c r="K146" s="126">
        <f>+มิย!$O19</f>
        <v>5.63</v>
      </c>
      <c r="L146" s="126">
        <f>+กค!$O19</f>
        <v>7.21</v>
      </c>
      <c r="M146" s="126">
        <f>+สค!$O19</f>
        <v>7.36</v>
      </c>
      <c r="N146" s="126">
        <f>+กย!$O19</f>
        <v>7.57</v>
      </c>
      <c r="O146" s="126">
        <f>SUM(C146:N146)</f>
        <v>106.47</v>
      </c>
      <c r="P146" s="128">
        <f>+O146/12</f>
        <v>8.8725000000000005</v>
      </c>
      <c r="Q146" s="124" t="s">
        <v>190</v>
      </c>
    </row>
  </sheetData>
  <pageMargins left="0.70866141732283472" right="0.70866141732283472" top="0.35433070866141736" bottom="0.74803149606299213" header="0.31496062992125984" footer="0.31496062992125984"/>
  <pageSetup paperSize="9" scale="75" fitToHeight="2" orientation="landscape" r:id="rId1"/>
  <headerFooter>
    <oddFooter>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zoomScale="90" zoomScaleNormal="90" workbookViewId="0">
      <pane xSplit="1" ySplit="3" topLeftCell="B4" activePane="bottomRight" state="frozen"/>
      <selection activeCell="K34" sqref="K34"/>
      <selection pane="topRight" activeCell="K34" sqref="K34"/>
      <selection pane="bottomLeft" activeCell="K34" sqref="K34"/>
      <selection pane="bottomRight" activeCell="I12" sqref="I12"/>
    </sheetView>
  </sheetViews>
  <sheetFormatPr defaultColWidth="9.140625" defaultRowHeight="23.25" x14ac:dyDescent="0.5"/>
  <cols>
    <col min="1" max="1" width="34" style="1" customWidth="1"/>
    <col min="2" max="2" width="6.85546875" style="1" customWidth="1"/>
    <col min="3" max="16384" width="9.140625" style="1"/>
  </cols>
  <sheetData>
    <row r="1" spans="1:14" x14ac:dyDescent="0.5">
      <c r="A1" s="1" t="s">
        <v>136</v>
      </c>
    </row>
    <row r="2" spans="1:14" x14ac:dyDescent="0.5">
      <c r="A2" s="147" t="s">
        <v>0</v>
      </c>
      <c r="B2" s="149" t="s">
        <v>1</v>
      </c>
      <c r="C2" s="146" t="s">
        <v>119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x14ac:dyDescent="0.5">
      <c r="A3" s="148"/>
      <c r="B3" s="150"/>
      <c r="C3" s="54" t="s">
        <v>120</v>
      </c>
      <c r="D3" s="54" t="s">
        <v>121</v>
      </c>
      <c r="E3" s="54" t="s">
        <v>122</v>
      </c>
      <c r="F3" s="54" t="s">
        <v>123</v>
      </c>
      <c r="G3" s="54" t="s">
        <v>124</v>
      </c>
      <c r="H3" s="54" t="s">
        <v>125</v>
      </c>
      <c r="I3" s="54" t="s">
        <v>126</v>
      </c>
      <c r="J3" s="54" t="s">
        <v>127</v>
      </c>
      <c r="K3" s="54" t="s">
        <v>128</v>
      </c>
      <c r="L3" s="54" t="s">
        <v>129</v>
      </c>
      <c r="M3" s="54" t="s">
        <v>130</v>
      </c>
      <c r="N3" s="54" t="s">
        <v>131</v>
      </c>
    </row>
    <row r="4" spans="1:14" x14ac:dyDescent="0.5">
      <c r="A4" s="4" t="s">
        <v>102</v>
      </c>
      <c r="B4" s="15">
        <f>+CMI!O4</f>
        <v>33896</v>
      </c>
      <c r="C4" s="5">
        <f>+ตค!D4</f>
        <v>4.79</v>
      </c>
      <c r="D4" s="5">
        <f>+พย!D4</f>
        <v>5.1100000000000003</v>
      </c>
      <c r="E4" s="5">
        <f>+ธค!D4</f>
        <v>4.71</v>
      </c>
      <c r="F4" s="5">
        <f>+มค!D4</f>
        <v>5.62</v>
      </c>
      <c r="G4" s="5">
        <f>+กพ!D4</f>
        <v>6.92</v>
      </c>
      <c r="H4" s="59">
        <f>+มีค!D4:D19</f>
        <v>6.64</v>
      </c>
      <c r="I4" s="5"/>
      <c r="J4" s="5"/>
      <c r="K4" s="5"/>
      <c r="L4" s="5"/>
      <c r="M4" s="5"/>
      <c r="N4" s="5"/>
    </row>
    <row r="5" spans="1:14" x14ac:dyDescent="0.5">
      <c r="A5" s="4" t="s">
        <v>103</v>
      </c>
      <c r="B5" s="15">
        <f>+CMI!O7</f>
        <v>10965</v>
      </c>
      <c r="C5" s="5">
        <f>+ตค!D5</f>
        <v>3.89</v>
      </c>
      <c r="D5" s="5">
        <f>+พย!D5</f>
        <v>3.24</v>
      </c>
      <c r="E5" s="5">
        <f>+ธค!D5</f>
        <v>3.73</v>
      </c>
      <c r="F5" s="5">
        <f>+มค!D5</f>
        <v>5.03</v>
      </c>
      <c r="G5" s="59">
        <f>+กพ!D5</f>
        <v>3.82</v>
      </c>
      <c r="H5" s="59">
        <f>+มีค!D5:D20</f>
        <v>5.19</v>
      </c>
      <c r="I5" s="5"/>
      <c r="J5" s="5"/>
      <c r="K5" s="5"/>
      <c r="L5" s="5"/>
      <c r="M5" s="5"/>
      <c r="N5" s="5"/>
    </row>
    <row r="6" spans="1:14" x14ac:dyDescent="0.5">
      <c r="A6" s="4" t="s">
        <v>47</v>
      </c>
      <c r="B6" s="15">
        <f>+CMI!O10</f>
        <v>2840</v>
      </c>
      <c r="C6" s="5">
        <f>+ตค!D6</f>
        <v>0.81</v>
      </c>
      <c r="D6" s="5">
        <f>+พย!D6</f>
        <v>3.38</v>
      </c>
      <c r="E6" s="5">
        <f>+ธค!D6</f>
        <v>0.78</v>
      </c>
      <c r="F6" s="5">
        <f>+มค!D6</f>
        <v>1.23</v>
      </c>
      <c r="G6" s="5">
        <f>+กพ!D6</f>
        <v>1.3</v>
      </c>
      <c r="H6" s="5">
        <f>+มีค!D6:D21</f>
        <v>0.83</v>
      </c>
      <c r="I6" s="5"/>
      <c r="J6" s="5"/>
      <c r="K6" s="5"/>
      <c r="L6" s="5"/>
      <c r="M6" s="5"/>
      <c r="N6" s="5"/>
    </row>
    <row r="7" spans="1:14" ht="20.25" customHeight="1" x14ac:dyDescent="0.5">
      <c r="A7" s="4" t="s">
        <v>48</v>
      </c>
      <c r="B7" s="15">
        <f>+CMI!O13</f>
        <v>2450</v>
      </c>
      <c r="C7" s="5">
        <f>+ตค!D7</f>
        <v>0.52</v>
      </c>
      <c r="D7" s="5">
        <f>+พย!D7</f>
        <v>0.96</v>
      </c>
      <c r="E7" s="5">
        <f>+ธค!D7</f>
        <v>0.99</v>
      </c>
      <c r="F7" s="5">
        <f>+มค!D7</f>
        <v>0</v>
      </c>
      <c r="G7" s="5">
        <f>+กพ!D7</f>
        <v>1.52</v>
      </c>
      <c r="H7" s="59">
        <f>+มีค!D7:D22</f>
        <v>2.4</v>
      </c>
      <c r="I7" s="5"/>
      <c r="J7" s="5"/>
      <c r="K7" s="5"/>
      <c r="L7" s="5"/>
      <c r="M7" s="5"/>
      <c r="N7" s="5"/>
    </row>
    <row r="8" spans="1:14" x14ac:dyDescent="0.5">
      <c r="A8" s="4" t="s">
        <v>22</v>
      </c>
      <c r="B8" s="15">
        <f>+CMI!O16</f>
        <v>1934</v>
      </c>
      <c r="C8" s="5">
        <f>+ตค!D8</f>
        <v>0</v>
      </c>
      <c r="D8" s="5">
        <f>+พย!D8</f>
        <v>0.59</v>
      </c>
      <c r="E8" s="5">
        <f>+ธค!D8</f>
        <v>0.61</v>
      </c>
      <c r="F8" s="5">
        <f>+มค!D8</f>
        <v>0.57999999999999996</v>
      </c>
      <c r="G8" s="5">
        <f>+กพ!D8</f>
        <v>1.31</v>
      </c>
      <c r="H8" s="59">
        <f>+มีค!D8:D23</f>
        <v>0.53</v>
      </c>
      <c r="I8" s="5"/>
      <c r="J8" s="5"/>
      <c r="K8" s="5"/>
      <c r="L8" s="5"/>
      <c r="M8" s="5"/>
      <c r="N8" s="5"/>
    </row>
    <row r="9" spans="1:14" x14ac:dyDescent="0.5">
      <c r="A9" s="4" t="s">
        <v>23</v>
      </c>
      <c r="B9" s="15">
        <f>+CMI!O19</f>
        <v>1479</v>
      </c>
      <c r="C9" s="5">
        <f>+ตค!D9</f>
        <v>0</v>
      </c>
      <c r="D9" s="5">
        <f>+พย!D9</f>
        <v>0</v>
      </c>
      <c r="E9" s="5">
        <f>+ธค!D9</f>
        <v>0</v>
      </c>
      <c r="F9" s="5">
        <f>+มค!D9</f>
        <v>0.85</v>
      </c>
      <c r="G9" s="5">
        <f>+กพ!D9</f>
        <v>1.85</v>
      </c>
      <c r="H9" s="59">
        <f>+มีค!D9:D24</f>
        <v>0</v>
      </c>
      <c r="I9" s="5"/>
      <c r="J9" s="5"/>
      <c r="K9" s="5"/>
      <c r="L9" s="5"/>
      <c r="M9" s="5"/>
      <c r="N9" s="5"/>
    </row>
    <row r="10" spans="1:14" x14ac:dyDescent="0.5">
      <c r="A10" s="4" t="s">
        <v>24</v>
      </c>
      <c r="B10" s="15">
        <f>+CMI!O22</f>
        <v>4456</v>
      </c>
      <c r="C10" s="5">
        <f>+ตค!D10</f>
        <v>0.87</v>
      </c>
      <c r="D10" s="5">
        <f>+พย!D10</f>
        <v>0.54</v>
      </c>
      <c r="E10" s="5">
        <f>+ธค!D10</f>
        <v>0.91</v>
      </c>
      <c r="F10" s="5">
        <f>+มค!D10</f>
        <v>0.28000000000000003</v>
      </c>
      <c r="G10" s="5">
        <f>+กพ!D10</f>
        <v>0.88</v>
      </c>
      <c r="H10" s="5">
        <f>+มีค!D10:D25</f>
        <v>0.9</v>
      </c>
      <c r="I10" s="5"/>
      <c r="J10" s="5"/>
      <c r="K10" s="5"/>
      <c r="L10" s="5"/>
      <c r="M10" s="5"/>
      <c r="N10" s="5"/>
    </row>
    <row r="11" spans="1:14" x14ac:dyDescent="0.5">
      <c r="A11" s="4" t="s">
        <v>25</v>
      </c>
      <c r="B11" s="15">
        <f>+CMI!O25</f>
        <v>1676</v>
      </c>
      <c r="C11" s="5">
        <f>+ตค!D11</f>
        <v>0.48</v>
      </c>
      <c r="D11" s="5">
        <f>+พย!D11</f>
        <v>0</v>
      </c>
      <c r="E11" s="5">
        <f>+ธค!D11</f>
        <v>0.46</v>
      </c>
      <c r="F11" s="5">
        <f>+มค!D11</f>
        <v>1.1299999999999999</v>
      </c>
      <c r="G11" s="59">
        <f>+กพ!D11</f>
        <v>1.2</v>
      </c>
      <c r="H11" s="59">
        <f>+มีค!D11:D26</f>
        <v>0.45</v>
      </c>
      <c r="I11" s="5"/>
      <c r="J11" s="5"/>
      <c r="K11" s="5"/>
      <c r="L11" s="5"/>
      <c r="M11" s="5"/>
      <c r="N11" s="5"/>
    </row>
    <row r="12" spans="1:14" x14ac:dyDescent="0.5">
      <c r="A12" s="4" t="s">
        <v>26</v>
      </c>
      <c r="B12" s="15">
        <f>+CMI!O28</f>
        <v>2240</v>
      </c>
      <c r="C12" s="5">
        <f>+ตค!D12</f>
        <v>0</v>
      </c>
      <c r="D12" s="5">
        <f>+พย!D12</f>
        <v>1.1000000000000001</v>
      </c>
      <c r="E12" s="5">
        <f>+ธค!D12</f>
        <v>0</v>
      </c>
      <c r="F12" s="5">
        <f>+มค!D12</f>
        <v>0.49</v>
      </c>
      <c r="G12" s="5">
        <f>+กพ!D12</f>
        <v>2.72</v>
      </c>
      <c r="H12" s="5">
        <f>+มีค!D12:D27</f>
        <v>0.52</v>
      </c>
      <c r="I12" s="5"/>
      <c r="J12" s="5"/>
      <c r="K12" s="5"/>
      <c r="L12" s="5"/>
      <c r="M12" s="5"/>
      <c r="N12" s="5"/>
    </row>
    <row r="13" spans="1:14" x14ac:dyDescent="0.5">
      <c r="A13" s="4" t="s">
        <v>27</v>
      </c>
      <c r="B13" s="15">
        <f>+CMI!O31</f>
        <v>2774</v>
      </c>
      <c r="C13" s="5">
        <f>+ตค!D13</f>
        <v>0.9</v>
      </c>
      <c r="D13" s="5">
        <f>+พย!D13</f>
        <v>0.44</v>
      </c>
      <c r="E13" s="5">
        <f>+ธค!D13</f>
        <v>1.33</v>
      </c>
      <c r="F13" s="5">
        <f>+มค!D13</f>
        <v>0.46</v>
      </c>
      <c r="G13" s="5">
        <f>+กพ!D13</f>
        <v>0.97</v>
      </c>
      <c r="H13" s="5">
        <f>+มีค!D13:D28</f>
        <v>0</v>
      </c>
      <c r="I13" s="5"/>
      <c r="J13" s="5"/>
      <c r="K13" s="5"/>
      <c r="L13" s="5"/>
      <c r="M13" s="5"/>
      <c r="N13" s="5"/>
    </row>
    <row r="14" spans="1:14" x14ac:dyDescent="0.5">
      <c r="A14" s="4" t="s">
        <v>28</v>
      </c>
      <c r="B14" s="15">
        <f>+CMI!O34</f>
        <v>2264</v>
      </c>
      <c r="C14" s="5">
        <f>+ตค!D14</f>
        <v>0.42</v>
      </c>
      <c r="D14" s="5">
        <f>+พย!D14</f>
        <v>0</v>
      </c>
      <c r="E14" s="5">
        <f>+ธค!D14</f>
        <v>0</v>
      </c>
      <c r="F14" s="5">
        <f>+มค!D14</f>
        <v>0.46</v>
      </c>
      <c r="G14" s="5">
        <f>+กพ!D14</f>
        <v>0.66</v>
      </c>
      <c r="H14" s="59">
        <f>+มีค!D14:D29</f>
        <v>1.52</v>
      </c>
      <c r="I14" s="5"/>
      <c r="J14" s="5"/>
      <c r="K14" s="5"/>
      <c r="L14" s="5"/>
      <c r="M14" s="5"/>
      <c r="N14" s="5"/>
    </row>
    <row r="15" spans="1:14" x14ac:dyDescent="0.5">
      <c r="A15" s="4" t="s">
        <v>29</v>
      </c>
      <c r="B15" s="15">
        <f>+CMI!O37</f>
        <v>3135</v>
      </c>
      <c r="C15" s="5">
        <f>+ตค!D15</f>
        <v>0.36</v>
      </c>
      <c r="D15" s="5">
        <f>+พย!D15</f>
        <v>1.32</v>
      </c>
      <c r="E15" s="5">
        <f>+ธค!D15</f>
        <v>0.73</v>
      </c>
      <c r="F15" s="5">
        <f>+มค!D15</f>
        <v>0.39</v>
      </c>
      <c r="G15" s="5">
        <f>+กพ!D15</f>
        <v>0</v>
      </c>
      <c r="H15" s="59">
        <f>+มีค!D15:D30</f>
        <v>1.42</v>
      </c>
      <c r="I15" s="5"/>
      <c r="J15" s="5"/>
      <c r="K15" s="5"/>
      <c r="L15" s="5"/>
      <c r="M15" s="5"/>
      <c r="N15" s="5"/>
    </row>
    <row r="16" spans="1:14" x14ac:dyDescent="0.5">
      <c r="A16" s="4" t="s">
        <v>30</v>
      </c>
      <c r="B16" s="15">
        <f>+CMI!O40</f>
        <v>665</v>
      </c>
      <c r="C16" s="5">
        <f>+ตค!D16</f>
        <v>1.85</v>
      </c>
      <c r="D16" s="5">
        <f>+พย!D16</f>
        <v>0</v>
      </c>
      <c r="E16" s="5">
        <f>+ธค!D16</f>
        <v>3.45</v>
      </c>
      <c r="F16" s="5">
        <f>+มค!D16</f>
        <v>0</v>
      </c>
      <c r="G16" s="5">
        <f>+กพ!D16</f>
        <v>3.39</v>
      </c>
      <c r="H16" s="59">
        <f>+มีค!D16:D31</f>
        <v>0</v>
      </c>
      <c r="I16" s="5"/>
      <c r="J16" s="5"/>
      <c r="K16" s="5"/>
      <c r="L16" s="5"/>
      <c r="M16" s="5"/>
      <c r="N16" s="5"/>
    </row>
    <row r="17" spans="1:14" x14ac:dyDescent="0.5">
      <c r="A17" s="4" t="s">
        <v>31</v>
      </c>
      <c r="B17" s="15">
        <f>+CMI!O43</f>
        <v>2638</v>
      </c>
      <c r="C17" s="5">
        <f>+ตค!D17</f>
        <v>0</v>
      </c>
      <c r="D17" s="5">
        <f>+พย!D17</f>
        <v>0.44</v>
      </c>
      <c r="E17" s="5">
        <f>+ธค!D17</f>
        <v>0.42</v>
      </c>
      <c r="F17" s="5">
        <f>+มค!D17</f>
        <v>0</v>
      </c>
      <c r="G17" s="5">
        <f>+กพ!D17</f>
        <v>0</v>
      </c>
      <c r="H17" s="5">
        <f>+มีค!D17:D32</f>
        <v>0.97</v>
      </c>
      <c r="I17" s="5"/>
      <c r="J17" s="5"/>
      <c r="K17" s="5"/>
      <c r="L17" s="5"/>
      <c r="M17" s="5"/>
      <c r="N17" s="5"/>
    </row>
    <row r="18" spans="1:14" x14ac:dyDescent="0.5">
      <c r="A18" s="4" t="s">
        <v>32</v>
      </c>
      <c r="B18" s="15">
        <f>+CMI!O46</f>
        <v>1007.6284000000001</v>
      </c>
      <c r="C18" s="5">
        <f>+ตค!D18</f>
        <v>0</v>
      </c>
      <c r="D18" s="5">
        <f>+พย!D18</f>
        <v>0</v>
      </c>
      <c r="E18" s="5">
        <f>+ธค!D18</f>
        <v>1.1599999999999999</v>
      </c>
      <c r="F18" s="5">
        <f>+มค!D18</f>
        <v>2.11</v>
      </c>
      <c r="G18" s="5">
        <f>+กพ!D18</f>
        <v>0</v>
      </c>
      <c r="H18" s="59">
        <f>+มีค!D18:D33</f>
        <v>2.04</v>
      </c>
      <c r="I18" s="5"/>
      <c r="J18" s="5"/>
      <c r="K18" s="5"/>
      <c r="L18" s="5"/>
      <c r="M18" s="5"/>
      <c r="N18" s="5"/>
    </row>
    <row r="19" spans="1:14" x14ac:dyDescent="0.5">
      <c r="A19" s="4" t="s">
        <v>33</v>
      </c>
      <c r="B19" s="15">
        <f>+CMI!O49</f>
        <v>1207</v>
      </c>
      <c r="C19" s="5">
        <f>+ตค!D19</f>
        <v>1.06</v>
      </c>
      <c r="D19" s="5">
        <f>+พย!D19</f>
        <v>0</v>
      </c>
      <c r="E19" s="5">
        <f>+ธค!D19</f>
        <v>1.05</v>
      </c>
      <c r="F19" s="5">
        <f>+มค!D19</f>
        <v>0</v>
      </c>
      <c r="G19" s="5">
        <f>+กพ!D19</f>
        <v>0</v>
      </c>
      <c r="H19" s="5">
        <f>+มีค!D19:D34</f>
        <v>0.84</v>
      </c>
      <c r="I19" s="5"/>
      <c r="J19" s="5"/>
      <c r="K19" s="5"/>
      <c r="L19" s="5"/>
      <c r="M19" s="5"/>
      <c r="N19" s="5"/>
    </row>
    <row r="20" spans="1:14" ht="9.75" customHeight="1" x14ac:dyDescent="0.5">
      <c r="A20" s="8"/>
      <c r="B20" s="8"/>
    </row>
    <row r="21" spans="1:14" x14ac:dyDescent="0.5">
      <c r="B21" s="58"/>
    </row>
    <row r="22" spans="1:14" x14ac:dyDescent="0.5">
      <c r="A22" s="1" t="s">
        <v>132</v>
      </c>
    </row>
    <row r="23" spans="1:14" x14ac:dyDescent="0.5">
      <c r="A23" s="1" t="s">
        <v>133</v>
      </c>
    </row>
    <row r="24" spans="1:14" x14ac:dyDescent="0.5">
      <c r="A24" s="1" t="s">
        <v>134</v>
      </c>
    </row>
    <row r="25" spans="1:14" x14ac:dyDescent="0.5">
      <c r="A25" s="1" t="s">
        <v>135</v>
      </c>
    </row>
  </sheetData>
  <mergeCells count="3">
    <mergeCell ref="A2:A3"/>
    <mergeCell ref="B2:B3"/>
    <mergeCell ref="C2:N2"/>
  </mergeCells>
  <printOptions horizontalCentered="1"/>
  <pageMargins left="0.15748031496062992" right="0.15748031496062992" top="0.27559055118110237" bottom="0" header="0.27559055118110237" footer="0.39370078740157483"/>
  <pageSetup paperSize="9" scale="9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8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43" sqref="S43"/>
    </sheetView>
  </sheetViews>
  <sheetFormatPr defaultColWidth="9.140625" defaultRowHeight="14.25" x14ac:dyDescent="0.2"/>
  <cols>
    <col min="1" max="1" width="15.5703125" style="103" customWidth="1"/>
    <col min="2" max="2" width="17.28515625" style="103" customWidth="1"/>
    <col min="3" max="3" width="10.140625" style="103" bestFit="1" customWidth="1"/>
    <col min="4" max="9" width="9.28515625" style="103" bestFit="1" customWidth="1"/>
    <col min="10" max="14" width="8.42578125" style="103" bestFit="1" customWidth="1"/>
    <col min="15" max="15" width="13.7109375" style="103" bestFit="1" customWidth="1"/>
    <col min="16" max="16" width="8.7109375" style="111" customWidth="1"/>
    <col min="17" max="17" width="9.140625" style="108"/>
    <col min="18" max="16384" width="9.140625" style="103"/>
  </cols>
  <sheetData>
    <row r="1" spans="1:17" s="100" customFormat="1" ht="19.5" x14ac:dyDescent="0.25">
      <c r="B1" s="100" t="s">
        <v>138</v>
      </c>
      <c r="P1" s="101"/>
      <c r="Q1" s="102"/>
    </row>
    <row r="2" spans="1:17" x14ac:dyDescent="0.2">
      <c r="B2" s="104" t="s">
        <v>55</v>
      </c>
      <c r="C2" s="105">
        <v>19998</v>
      </c>
      <c r="D2" s="105">
        <v>20029</v>
      </c>
      <c r="E2" s="105">
        <v>20059</v>
      </c>
      <c r="F2" s="105">
        <v>20090</v>
      </c>
      <c r="G2" s="105">
        <v>20121</v>
      </c>
      <c r="H2" s="105">
        <v>20149</v>
      </c>
      <c r="I2" s="105">
        <v>20180</v>
      </c>
      <c r="J2" s="105">
        <v>20210</v>
      </c>
      <c r="K2" s="105">
        <v>20241</v>
      </c>
      <c r="L2" s="105">
        <v>20271</v>
      </c>
      <c r="M2" s="105">
        <v>20302</v>
      </c>
      <c r="N2" s="105">
        <v>20333</v>
      </c>
      <c r="O2" s="106" t="s">
        <v>94</v>
      </c>
      <c r="P2" s="107" t="s">
        <v>54</v>
      </c>
    </row>
    <row r="3" spans="1:17" x14ac:dyDescent="0.2">
      <c r="A3" s="103" t="s">
        <v>53</v>
      </c>
      <c r="B3" s="104" t="s">
        <v>113</v>
      </c>
      <c r="C3" s="104">
        <f>[1]ตค!$J$4</f>
        <v>1.8569</v>
      </c>
      <c r="D3" s="104">
        <f>[1]พย!$J$4</f>
        <v>0.98829999999999996</v>
      </c>
      <c r="E3" s="104">
        <f>[1]ธค!$J$4</f>
        <v>1.268</v>
      </c>
      <c r="F3" s="104">
        <f>[1]มค!$J$4</f>
        <v>1.3593</v>
      </c>
      <c r="G3" s="104">
        <f>[1]กพ!$J$4</f>
        <v>1.5427</v>
      </c>
      <c r="H3" s="104">
        <f>[1]มีค!$J$4</f>
        <v>1.4008</v>
      </c>
      <c r="I3" s="104">
        <f>[1]เมย!$J$4</f>
        <v>1.5081</v>
      </c>
      <c r="J3" s="104">
        <f>[1]พค!$J$4</f>
        <v>1.3051999999999999</v>
      </c>
      <c r="K3" s="104">
        <f>[1]มิย!$J$4</f>
        <v>1.3414999999999999</v>
      </c>
      <c r="L3" s="104">
        <f>[1]กค!$J$4</f>
        <v>1.3931</v>
      </c>
      <c r="M3" s="104">
        <f>[1]สค!$J$4</f>
        <v>1.4320999999999999</v>
      </c>
      <c r="N3" s="104">
        <f>[1]กย!$J$4</f>
        <v>1.3332999999999999</v>
      </c>
      <c r="O3" s="109">
        <f>SUM(C3:N3)</f>
        <v>16.729300000000002</v>
      </c>
      <c r="P3" s="107">
        <f>+O4/O8</f>
        <v>1.3993565261930832</v>
      </c>
      <c r="Q3" s="110" t="s">
        <v>113</v>
      </c>
    </row>
    <row r="4" spans="1:17" x14ac:dyDescent="0.2">
      <c r="B4" s="104" t="s">
        <v>114</v>
      </c>
      <c r="C4" s="104">
        <f>+C3*C8</f>
        <v>1981.3123000000001</v>
      </c>
      <c r="D4" s="104">
        <f>+D3*D8</f>
        <v>450.66479999999996</v>
      </c>
      <c r="E4" s="104">
        <f t="shared" ref="E4:N4" si="0">+E3*E8</f>
        <v>2576.576</v>
      </c>
      <c r="F4" s="104">
        <f t="shared" si="0"/>
        <v>3153.576</v>
      </c>
      <c r="G4" s="104">
        <f t="shared" si="0"/>
        <v>3491.1300999999999</v>
      </c>
      <c r="H4" s="104">
        <f t="shared" si="0"/>
        <v>3789.1640000000002</v>
      </c>
      <c r="I4" s="104">
        <f t="shared" si="0"/>
        <v>3863.7521999999999</v>
      </c>
      <c r="J4" s="104">
        <f t="shared" si="0"/>
        <v>3668.9171999999999</v>
      </c>
      <c r="K4" s="104">
        <f t="shared" si="0"/>
        <v>3749.4924999999998</v>
      </c>
      <c r="L4" s="104">
        <f t="shared" si="0"/>
        <v>4130.5415000000003</v>
      </c>
      <c r="M4" s="104">
        <f t="shared" si="0"/>
        <v>4572.6952999999994</v>
      </c>
      <c r="N4" s="104">
        <f t="shared" si="0"/>
        <v>4186.5619999999999</v>
      </c>
      <c r="O4" s="109">
        <f t="shared" ref="O4:O77" si="1">SUM(C4:N4)</f>
        <v>39614.383899999993</v>
      </c>
    </row>
    <row r="5" spans="1:17" x14ac:dyDescent="0.2">
      <c r="B5" s="104" t="s">
        <v>115</v>
      </c>
      <c r="C5" s="104">
        <f>[1]ตค!$K$4</f>
        <v>1.8502000000000001</v>
      </c>
      <c r="D5" s="104">
        <f>[1]พย!$K$4</f>
        <v>0.85670000000000002</v>
      </c>
      <c r="E5" s="104">
        <f>[1]ธค!$K$4</f>
        <v>1.1716</v>
      </c>
      <c r="F5" s="104">
        <f>[1]มค!$K$4</f>
        <v>1.2818000000000001</v>
      </c>
      <c r="G5" s="104">
        <f>[1]กพ!$K$4</f>
        <v>1.4642999999999999</v>
      </c>
      <c r="H5" s="104">
        <f>[1]มีค!$K$4</f>
        <v>1.3379000000000001</v>
      </c>
      <c r="I5" s="104">
        <f>[1]เมย!$K$4</f>
        <v>1.4204000000000001</v>
      </c>
      <c r="J5" s="104">
        <f>[1]พค!$K$4</f>
        <v>1.3022</v>
      </c>
      <c r="K5" s="104">
        <f>[1]มิย!$K$4</f>
        <v>1.3386</v>
      </c>
      <c r="L5" s="104">
        <f>[1]กค!$K$4</f>
        <v>1.3909</v>
      </c>
      <c r="M5" s="104">
        <f>[1]สค!$K$4</f>
        <v>1.4307000000000001</v>
      </c>
      <c r="N5" s="104">
        <f>[1]กย!$K$4</f>
        <v>1.3302</v>
      </c>
      <c r="O5" s="109">
        <f>SUM(C5:N5)</f>
        <v>16.1755</v>
      </c>
      <c r="P5" s="107">
        <f>+O6/O8</f>
        <v>1.3621824790702604</v>
      </c>
      <c r="Q5" s="110" t="s">
        <v>115</v>
      </c>
    </row>
    <row r="6" spans="1:17" x14ac:dyDescent="0.2">
      <c r="B6" s="104" t="s">
        <v>116</v>
      </c>
      <c r="C6" s="104">
        <f>+C5*C8</f>
        <v>1974.1634000000001</v>
      </c>
      <c r="D6" s="104">
        <f>+D5*D8</f>
        <v>390.65520000000004</v>
      </c>
      <c r="E6" s="104">
        <f t="shared" ref="E6:N6" si="2">+E5*E8</f>
        <v>2380.6911999999998</v>
      </c>
      <c r="F6" s="104">
        <f t="shared" si="2"/>
        <v>2973.7760000000003</v>
      </c>
      <c r="G6" s="104">
        <f t="shared" si="2"/>
        <v>3313.7109</v>
      </c>
      <c r="H6" s="104">
        <f t="shared" si="2"/>
        <v>3619.0195000000003</v>
      </c>
      <c r="I6" s="104">
        <f t="shared" si="2"/>
        <v>3639.0648000000001</v>
      </c>
      <c r="J6" s="104">
        <f t="shared" si="2"/>
        <v>3660.4841999999999</v>
      </c>
      <c r="K6" s="104">
        <f t="shared" si="2"/>
        <v>3741.3870000000002</v>
      </c>
      <c r="L6" s="104">
        <f t="shared" si="2"/>
        <v>4124.0185000000001</v>
      </c>
      <c r="M6" s="104">
        <f t="shared" si="2"/>
        <v>4568.2251000000006</v>
      </c>
      <c r="N6" s="104">
        <f t="shared" si="2"/>
        <v>4176.8280000000004</v>
      </c>
      <c r="O6" s="109">
        <f t="shared" si="1"/>
        <v>38562.023800000003</v>
      </c>
    </row>
    <row r="7" spans="1:17" x14ac:dyDescent="0.2">
      <c r="B7" s="104" t="s">
        <v>117</v>
      </c>
      <c r="C7" s="112">
        <v>9524</v>
      </c>
      <c r="D7" s="112">
        <v>15766</v>
      </c>
      <c r="E7" s="112">
        <v>28875</v>
      </c>
      <c r="F7" s="112">
        <v>29093</v>
      </c>
      <c r="G7" s="112">
        <v>29686</v>
      </c>
      <c r="H7" s="112">
        <v>31778</v>
      </c>
      <c r="I7" s="112">
        <v>26864</v>
      </c>
      <c r="J7" s="112">
        <v>31373</v>
      </c>
      <c r="K7" s="112">
        <v>32243</v>
      </c>
      <c r="L7" s="112">
        <v>31318</v>
      </c>
      <c r="M7" s="112">
        <v>31668</v>
      </c>
      <c r="N7" s="112">
        <v>34730</v>
      </c>
      <c r="O7" s="113">
        <f t="shared" si="1"/>
        <v>332918</v>
      </c>
    </row>
    <row r="8" spans="1:17" x14ac:dyDescent="0.2">
      <c r="B8" s="104" t="s">
        <v>118</v>
      </c>
      <c r="C8" s="112">
        <f>[1]ตค!$B$4</f>
        <v>1067</v>
      </c>
      <c r="D8" s="112">
        <f>[1]พย!$B$4</f>
        <v>456</v>
      </c>
      <c r="E8" s="112">
        <f>[1]ธค!$B$4</f>
        <v>2032</v>
      </c>
      <c r="F8" s="112">
        <f>[1]มค!$B$4</f>
        <v>2320</v>
      </c>
      <c r="G8" s="112">
        <f>[1]กพ!$B$4</f>
        <v>2263</v>
      </c>
      <c r="H8" s="112">
        <f>[1]มีค!$B$4</f>
        <v>2705</v>
      </c>
      <c r="I8" s="112">
        <f>[1]เมย!$B$4</f>
        <v>2562</v>
      </c>
      <c r="J8" s="112">
        <f>[1]พค!$B$4</f>
        <v>2811</v>
      </c>
      <c r="K8" s="112">
        <f>[1]มิย!$B$4</f>
        <v>2795</v>
      </c>
      <c r="L8" s="112">
        <f>[1]กค!$B$4</f>
        <v>2965</v>
      </c>
      <c r="M8" s="112">
        <f>[1]สค!$B$4</f>
        <v>3193</v>
      </c>
      <c r="N8" s="112">
        <f>[1]กย!$B$4</f>
        <v>3140</v>
      </c>
      <c r="O8" s="113">
        <f t="shared" si="1"/>
        <v>28309</v>
      </c>
    </row>
    <row r="9" spans="1:17" x14ac:dyDescent="0.2">
      <c r="B9" s="114" t="s">
        <v>137</v>
      </c>
      <c r="C9" s="115">
        <f>[1]ตค!$C$4</f>
        <v>0</v>
      </c>
      <c r="D9" s="115">
        <f>[1]พย!$C$4</f>
        <v>0</v>
      </c>
      <c r="E9" s="115">
        <f>[1]ธค!$C$4</f>
        <v>0</v>
      </c>
      <c r="F9" s="115">
        <f>[1]มค!$C$4</f>
        <v>0</v>
      </c>
      <c r="G9" s="115">
        <f>[1]กพ!$C$4</f>
        <v>0</v>
      </c>
      <c r="H9" s="115">
        <f>[1]มีค!$C$4</f>
        <v>0</v>
      </c>
      <c r="I9" s="115">
        <f>[1]เมย!$C$4</f>
        <v>0</v>
      </c>
      <c r="J9" s="115">
        <f>[1]พค!$C$4</f>
        <v>0</v>
      </c>
      <c r="K9" s="115">
        <f>[1]มิย!$C$4</f>
        <v>0</v>
      </c>
      <c r="L9" s="115">
        <f>[1]กค!$C$4</f>
        <v>0</v>
      </c>
      <c r="M9" s="115">
        <f>[1]สค!$C$4</f>
        <v>0</v>
      </c>
      <c r="N9" s="115">
        <f>[1]กย!$C$4</f>
        <v>0</v>
      </c>
      <c r="O9" s="115">
        <f>SUM(C9:N9)</f>
        <v>0</v>
      </c>
    </row>
    <row r="10" spans="1:17" x14ac:dyDescent="0.2">
      <c r="A10" s="116" t="s">
        <v>71</v>
      </c>
      <c r="B10" s="104" t="s">
        <v>113</v>
      </c>
      <c r="C10" s="104">
        <f>[1]ตค!$J$5</f>
        <v>1.2886</v>
      </c>
      <c r="D10" s="104">
        <f>[1]พย!$J$5</f>
        <v>1.3011999999999999</v>
      </c>
      <c r="E10" s="104">
        <f>[1]ธค!$J$5</f>
        <v>1.3466</v>
      </c>
      <c r="F10" s="104">
        <f>[1]มค!$J$5</f>
        <v>1.5666</v>
      </c>
      <c r="G10" s="104">
        <f>[1]กพ!$J$5</f>
        <v>1.417</v>
      </c>
      <c r="H10" s="104">
        <f>[1]มีค!$J$5</f>
        <v>1.4683999999999999</v>
      </c>
      <c r="I10" s="104">
        <f>[1]เมย!$J$5</f>
        <v>1.6196999999999999</v>
      </c>
      <c r="J10" s="104">
        <f>[1]พค!$J$5</f>
        <v>1.1682999999999999</v>
      </c>
      <c r="K10" s="104">
        <f>[1]มิย!$J$5</f>
        <v>1.2318</v>
      </c>
      <c r="L10" s="104">
        <f>[1]กค!$J$5</f>
        <v>1.2868999999999999</v>
      </c>
      <c r="M10" s="104">
        <f>[1]สค!$J$5</f>
        <v>1.1697</v>
      </c>
      <c r="N10" s="104">
        <f>[1]กย!$J$5</f>
        <v>1.2236</v>
      </c>
      <c r="O10" s="109">
        <f t="shared" si="1"/>
        <v>16.0884</v>
      </c>
      <c r="P10" s="107">
        <f>+O11/O15</f>
        <v>1.3355769387034093</v>
      </c>
      <c r="Q10" s="110" t="s">
        <v>113</v>
      </c>
    </row>
    <row r="11" spans="1:17" x14ac:dyDescent="0.2">
      <c r="B11" s="104" t="s">
        <v>114</v>
      </c>
      <c r="C11" s="104">
        <f>+C10*C15</f>
        <v>1271.8481999999999</v>
      </c>
      <c r="D11" s="104">
        <f t="shared" ref="D11:N11" si="3">+D10*D15</f>
        <v>1165.8751999999999</v>
      </c>
      <c r="E11" s="104">
        <f t="shared" si="3"/>
        <v>1382.9582</v>
      </c>
      <c r="F11" s="104">
        <f t="shared" si="3"/>
        <v>1420.9061999999999</v>
      </c>
      <c r="G11" s="104">
        <f t="shared" si="3"/>
        <v>1256.8790000000001</v>
      </c>
      <c r="H11" s="104">
        <f t="shared" si="3"/>
        <v>1411.1324</v>
      </c>
      <c r="I11" s="104">
        <f t="shared" si="3"/>
        <v>1336.2524999999998</v>
      </c>
      <c r="J11" s="104">
        <f t="shared" si="3"/>
        <v>1084.1823999999999</v>
      </c>
      <c r="K11" s="104">
        <f t="shared" si="3"/>
        <v>1155.4284</v>
      </c>
      <c r="L11" s="104">
        <f t="shared" si="3"/>
        <v>1262.4488999999999</v>
      </c>
      <c r="M11" s="104">
        <f t="shared" si="3"/>
        <v>1201.2819</v>
      </c>
      <c r="N11" s="104">
        <f t="shared" si="3"/>
        <v>1172.2088000000001</v>
      </c>
      <c r="O11" s="109">
        <f t="shared" si="1"/>
        <v>15121.402099999999</v>
      </c>
    </row>
    <row r="12" spans="1:17" x14ac:dyDescent="0.2">
      <c r="B12" s="104" t="s">
        <v>115</v>
      </c>
      <c r="C12" s="104">
        <f>[1]ตค!$K$5</f>
        <v>1.2397</v>
      </c>
      <c r="D12" s="104">
        <f>[1]พย!$K$5</f>
        <v>1.258</v>
      </c>
      <c r="E12" s="104">
        <f>[1]ธค!$K$5</f>
        <v>1.2828999999999999</v>
      </c>
      <c r="F12" s="104">
        <f>[1]มค!$K$5</f>
        <v>1.5133000000000001</v>
      </c>
      <c r="G12" s="104">
        <f>[1]กพ!$K$5</f>
        <v>1.3371</v>
      </c>
      <c r="H12" s="104">
        <f>[1]มีค!$K$5</f>
        <v>1.3975</v>
      </c>
      <c r="I12" s="104">
        <f>[1]เมย!$K$5</f>
        <v>1.5237000000000001</v>
      </c>
      <c r="J12" s="104">
        <f>[1]พค!$K$5</f>
        <v>1.1660999999999999</v>
      </c>
      <c r="K12" s="104">
        <f>[1]มิย!$K$5</f>
        <v>1.2307999999999999</v>
      </c>
      <c r="L12" s="104">
        <f>[1]กค!$K$5</f>
        <v>1.2866</v>
      </c>
      <c r="M12" s="104">
        <f>[1]สค!$K$5</f>
        <v>1.1685000000000001</v>
      </c>
      <c r="N12" s="104">
        <f>[1]กย!$K$5</f>
        <v>1.2233000000000001</v>
      </c>
      <c r="O12" s="109">
        <f t="shared" si="1"/>
        <v>15.627500000000001</v>
      </c>
      <c r="P12" s="107">
        <f>+O13/O15</f>
        <v>1.2981511835364774</v>
      </c>
      <c r="Q12" s="110" t="s">
        <v>115</v>
      </c>
    </row>
    <row r="13" spans="1:17" x14ac:dyDescent="0.2">
      <c r="B13" s="104" t="s">
        <v>116</v>
      </c>
      <c r="C13" s="104">
        <f>+C12*C15</f>
        <v>1223.5839000000001</v>
      </c>
      <c r="D13" s="104">
        <f t="shared" ref="D13:N13" si="4">+D12*D15</f>
        <v>1127.1680000000001</v>
      </c>
      <c r="E13" s="104">
        <f t="shared" si="4"/>
        <v>1317.5382999999999</v>
      </c>
      <c r="F13" s="104">
        <f t="shared" si="4"/>
        <v>1372.5631000000001</v>
      </c>
      <c r="G13" s="104">
        <f t="shared" si="4"/>
        <v>1186.0076999999999</v>
      </c>
      <c r="H13" s="104">
        <f t="shared" si="4"/>
        <v>1342.9974999999999</v>
      </c>
      <c r="I13" s="104">
        <f t="shared" si="4"/>
        <v>1257.0525</v>
      </c>
      <c r="J13" s="104">
        <f t="shared" si="4"/>
        <v>1082.1407999999999</v>
      </c>
      <c r="K13" s="104">
        <f t="shared" si="4"/>
        <v>1154.4903999999999</v>
      </c>
      <c r="L13" s="104">
        <f t="shared" si="4"/>
        <v>1262.1546000000001</v>
      </c>
      <c r="M13" s="104">
        <f t="shared" si="4"/>
        <v>1200.0495000000001</v>
      </c>
      <c r="N13" s="104">
        <f t="shared" si="4"/>
        <v>1171.9213999999999</v>
      </c>
      <c r="O13" s="109">
        <f t="shared" si="1"/>
        <v>14697.667699999998</v>
      </c>
    </row>
    <row r="14" spans="1:17" x14ac:dyDescent="0.2">
      <c r="B14" s="104" t="s">
        <v>117</v>
      </c>
      <c r="C14" s="112">
        <v>13154</v>
      </c>
      <c r="D14" s="112">
        <v>14633</v>
      </c>
      <c r="E14" s="112">
        <v>17229</v>
      </c>
      <c r="F14" s="112">
        <v>17925</v>
      </c>
      <c r="G14" s="112">
        <v>18066</v>
      </c>
      <c r="H14" s="112">
        <v>18927</v>
      </c>
      <c r="I14" s="112">
        <v>17019</v>
      </c>
      <c r="J14" s="112">
        <v>19487</v>
      </c>
      <c r="K14" s="112">
        <v>19941</v>
      </c>
      <c r="L14" s="112">
        <v>21419</v>
      </c>
      <c r="M14" s="112">
        <v>22050</v>
      </c>
      <c r="N14" s="112">
        <v>20588</v>
      </c>
      <c r="O14" s="113">
        <f t="shared" si="1"/>
        <v>220438</v>
      </c>
    </row>
    <row r="15" spans="1:17" x14ac:dyDescent="0.2">
      <c r="B15" s="104" t="s">
        <v>118</v>
      </c>
      <c r="C15" s="112">
        <f>[1]ตค!$B$5</f>
        <v>987</v>
      </c>
      <c r="D15" s="112">
        <f>[1]พย!$B$5</f>
        <v>896</v>
      </c>
      <c r="E15" s="112">
        <f>[1]ธค!$B$5</f>
        <v>1027</v>
      </c>
      <c r="F15" s="112">
        <f>[1]มค!$B$5</f>
        <v>907</v>
      </c>
      <c r="G15" s="112">
        <f>[1]กพ!$B$5</f>
        <v>887</v>
      </c>
      <c r="H15" s="112">
        <f>[1]มีค!$B$5</f>
        <v>961</v>
      </c>
      <c r="I15" s="112">
        <f>[1]เมย!$B$5</f>
        <v>825</v>
      </c>
      <c r="J15" s="112">
        <f>[1]พค!$B$5</f>
        <v>928</v>
      </c>
      <c r="K15" s="112">
        <f>[1]มิย!$B$5</f>
        <v>938</v>
      </c>
      <c r="L15" s="112">
        <f>[1]กค!$B$5</f>
        <v>981</v>
      </c>
      <c r="M15" s="112">
        <f>[1]สค!$B$5</f>
        <v>1027</v>
      </c>
      <c r="N15" s="112">
        <f>[1]กย!$B$5</f>
        <v>958</v>
      </c>
      <c r="O15" s="113">
        <f t="shared" si="1"/>
        <v>11322</v>
      </c>
    </row>
    <row r="16" spans="1:17" x14ac:dyDescent="0.2">
      <c r="B16" s="114" t="s">
        <v>137</v>
      </c>
      <c r="C16" s="115">
        <f>[1]ตค!$C$5</f>
        <v>0</v>
      </c>
      <c r="D16" s="115">
        <f>[1]พย!$C$5</f>
        <v>0</v>
      </c>
      <c r="E16" s="115">
        <f>[1]ธค!$C$5</f>
        <v>0</v>
      </c>
      <c r="F16" s="115">
        <f>[1]มค!$C$5</f>
        <v>4</v>
      </c>
      <c r="G16" s="115">
        <f>[1]กพ!$C$5</f>
        <v>0</v>
      </c>
      <c r="H16" s="115">
        <f>[1]มีค!$C$5</f>
        <v>0</v>
      </c>
      <c r="I16" s="115">
        <f>[1]เมย!$C$5</f>
        <v>55</v>
      </c>
      <c r="J16" s="115">
        <f>[1]พค!$C$5</f>
        <v>0</v>
      </c>
      <c r="K16" s="115">
        <f>[1]มิย!$C$5</f>
        <v>1</v>
      </c>
      <c r="L16" s="115">
        <f>[1]กค!$C$5</f>
        <v>0</v>
      </c>
      <c r="M16" s="115">
        <f>[1]สค!$C$5</f>
        <v>1</v>
      </c>
      <c r="N16" s="115">
        <f>[1]กย!$C$5</f>
        <v>0</v>
      </c>
      <c r="O16" s="114">
        <f t="shared" si="1"/>
        <v>61</v>
      </c>
    </row>
    <row r="17" spans="1:17" x14ac:dyDescent="0.2">
      <c r="A17" s="117" t="s">
        <v>70</v>
      </c>
      <c r="B17" s="104" t="s">
        <v>113</v>
      </c>
      <c r="C17" s="104">
        <f>[1]ตค!$J$6</f>
        <v>0.56140000000000001</v>
      </c>
      <c r="D17" s="104">
        <f>[1]พย!$J$6</f>
        <v>0.53439999999999999</v>
      </c>
      <c r="E17" s="104">
        <f>[1]ธค!$J$6</f>
        <v>0.61739999999999995</v>
      </c>
      <c r="F17" s="104">
        <f>[1]มค!$J$6</f>
        <v>0.55600000000000005</v>
      </c>
      <c r="G17" s="104">
        <f>[1]กพ!$J$6</f>
        <v>0.63049999999999995</v>
      </c>
      <c r="H17" s="104">
        <f>[1]มีค!$J$6</f>
        <v>0.65439999999999998</v>
      </c>
      <c r="I17" s="104">
        <f>[1]เมย!$J$6</f>
        <v>0.68479999999999996</v>
      </c>
      <c r="J17" s="104">
        <f>[1]พค!$J$6</f>
        <v>0.77110000000000001</v>
      </c>
      <c r="K17" s="104">
        <f>[1]มิย!$J$6</f>
        <v>0.58089999999999997</v>
      </c>
      <c r="L17" s="104">
        <f>[1]กค!$J$6</f>
        <v>0.56820000000000004</v>
      </c>
      <c r="M17" s="104">
        <f>[1]สค!$J$6</f>
        <v>0.53800000000000003</v>
      </c>
      <c r="N17" s="104">
        <f>[1]กย!$J$6</f>
        <v>0.50760000000000005</v>
      </c>
      <c r="O17" s="109">
        <f t="shared" si="1"/>
        <v>7.2046999999999999</v>
      </c>
      <c r="P17" s="107">
        <f>+O18/O22</f>
        <v>0.59600037568306008</v>
      </c>
      <c r="Q17" s="110" t="s">
        <v>113</v>
      </c>
    </row>
    <row r="18" spans="1:17" x14ac:dyDescent="0.2">
      <c r="B18" s="104" t="s">
        <v>114</v>
      </c>
      <c r="C18" s="104">
        <f t="shared" ref="C18:N18" si="5">+C17*C22</f>
        <v>140.35</v>
      </c>
      <c r="D18" s="104">
        <f t="shared" si="5"/>
        <v>146.96</v>
      </c>
      <c r="E18" s="104">
        <f t="shared" si="5"/>
        <v>159.9066</v>
      </c>
      <c r="F18" s="104">
        <f t="shared" si="5"/>
        <v>136.22</v>
      </c>
      <c r="G18" s="104">
        <f t="shared" si="5"/>
        <v>146.27599999999998</v>
      </c>
      <c r="H18" s="104">
        <f t="shared" si="5"/>
        <v>173.416</v>
      </c>
      <c r="I18" s="104">
        <f t="shared" si="5"/>
        <v>148.60159999999999</v>
      </c>
      <c r="J18" s="104">
        <f t="shared" si="5"/>
        <v>154.99109999999999</v>
      </c>
      <c r="K18" s="104">
        <f t="shared" si="5"/>
        <v>131.2834</v>
      </c>
      <c r="L18" s="104">
        <f t="shared" si="5"/>
        <v>144.3228</v>
      </c>
      <c r="M18" s="104">
        <f t="shared" si="5"/>
        <v>122.664</v>
      </c>
      <c r="N18" s="104">
        <f t="shared" si="5"/>
        <v>140.0976</v>
      </c>
      <c r="O18" s="109">
        <f t="shared" si="1"/>
        <v>1745.0890999999999</v>
      </c>
    </row>
    <row r="19" spans="1:17" x14ac:dyDescent="0.2">
      <c r="B19" s="104" t="s">
        <v>115</v>
      </c>
      <c r="C19" s="104">
        <f>[1]ตค!$K$6</f>
        <v>0.50360000000000005</v>
      </c>
      <c r="D19" s="104">
        <f>[1]พย!$K$6</f>
        <v>0.52390000000000003</v>
      </c>
      <c r="E19" s="104">
        <f>[1]ธค!$K$6</f>
        <v>0.55979999999999996</v>
      </c>
      <c r="F19" s="104">
        <f>[1]มค!$K$6</f>
        <v>0.52569999999999995</v>
      </c>
      <c r="G19" s="104">
        <f>[1]กพ!$K$6</f>
        <v>0.58040000000000003</v>
      </c>
      <c r="H19" s="104">
        <f>[1]มีค!$K$6</f>
        <v>0.60260000000000002</v>
      </c>
      <c r="I19" s="104">
        <f>[1]เมย!$K$6</f>
        <v>0.6643</v>
      </c>
      <c r="J19" s="104">
        <f>[1]พค!$K$6</f>
        <v>0.71150000000000002</v>
      </c>
      <c r="K19" s="104">
        <f>[1]มิย!$K$6</f>
        <v>0.57830000000000004</v>
      </c>
      <c r="L19" s="104">
        <f>[1]กค!$K$6</f>
        <v>0.56859999999999999</v>
      </c>
      <c r="M19" s="104">
        <f>[1]สค!$K$6</f>
        <v>0.5373</v>
      </c>
      <c r="N19" s="104">
        <f>[1]กย!$K$6</f>
        <v>0.50439999999999996</v>
      </c>
      <c r="O19" s="109">
        <f t="shared" si="1"/>
        <v>6.8604000000000003</v>
      </c>
      <c r="P19" s="107">
        <f>+O20/O22</f>
        <v>0.56765799180327869</v>
      </c>
      <c r="Q19" s="110" t="s">
        <v>115</v>
      </c>
    </row>
    <row r="20" spans="1:17" x14ac:dyDescent="0.2">
      <c r="B20" s="104" t="s">
        <v>116</v>
      </c>
      <c r="C20" s="104">
        <f t="shared" ref="C20:N20" si="6">+C19*C22</f>
        <v>125.9</v>
      </c>
      <c r="D20" s="104">
        <f t="shared" si="6"/>
        <v>144.07250000000002</v>
      </c>
      <c r="E20" s="104">
        <f t="shared" si="6"/>
        <v>144.98819999999998</v>
      </c>
      <c r="F20" s="104">
        <f t="shared" si="6"/>
        <v>128.79649999999998</v>
      </c>
      <c r="G20" s="104">
        <f t="shared" si="6"/>
        <v>134.65280000000001</v>
      </c>
      <c r="H20" s="104">
        <f t="shared" si="6"/>
        <v>159.68899999999999</v>
      </c>
      <c r="I20" s="104">
        <f t="shared" si="6"/>
        <v>144.15309999999999</v>
      </c>
      <c r="J20" s="104">
        <f t="shared" si="6"/>
        <v>143.01150000000001</v>
      </c>
      <c r="K20" s="104">
        <f t="shared" si="6"/>
        <v>130.69580000000002</v>
      </c>
      <c r="L20" s="104">
        <f t="shared" si="6"/>
        <v>144.42439999999999</v>
      </c>
      <c r="M20" s="104">
        <f t="shared" si="6"/>
        <v>122.5044</v>
      </c>
      <c r="N20" s="104">
        <f t="shared" si="6"/>
        <v>139.21439999999998</v>
      </c>
      <c r="O20" s="109">
        <f t="shared" si="1"/>
        <v>1662.1026000000002</v>
      </c>
    </row>
    <row r="21" spans="1:17" x14ac:dyDescent="0.2">
      <c r="B21" s="104" t="s">
        <v>117</v>
      </c>
      <c r="C21" s="112">
        <v>7537</v>
      </c>
      <c r="D21" s="112">
        <v>10429</v>
      </c>
      <c r="E21" s="112">
        <v>9620</v>
      </c>
      <c r="F21" s="112">
        <v>9603</v>
      </c>
      <c r="G21" s="112">
        <v>9840</v>
      </c>
      <c r="H21" s="112">
        <v>9991</v>
      </c>
      <c r="I21" s="112">
        <v>8817</v>
      </c>
      <c r="J21" s="112">
        <v>13282</v>
      </c>
      <c r="K21" s="112">
        <v>9960</v>
      </c>
      <c r="L21" s="112">
        <v>11486</v>
      </c>
      <c r="M21" s="112">
        <v>11301</v>
      </c>
      <c r="N21" s="112">
        <v>10506</v>
      </c>
      <c r="O21" s="113">
        <f t="shared" si="1"/>
        <v>122372</v>
      </c>
    </row>
    <row r="22" spans="1:17" x14ac:dyDescent="0.2">
      <c r="B22" s="104" t="s">
        <v>118</v>
      </c>
      <c r="C22" s="112">
        <f>[1]ตค!$B$6</f>
        <v>250</v>
      </c>
      <c r="D22" s="112">
        <f>[1]พย!$B$6</f>
        <v>275</v>
      </c>
      <c r="E22" s="112">
        <f>[1]ธค!$B$6</f>
        <v>259</v>
      </c>
      <c r="F22" s="112">
        <f>[1]มค!$B$6</f>
        <v>245</v>
      </c>
      <c r="G22" s="112">
        <f>[1]กพ!$B$6</f>
        <v>232</v>
      </c>
      <c r="H22" s="112">
        <f>[1]มีค!$B$6</f>
        <v>265</v>
      </c>
      <c r="I22" s="112">
        <f>[1]เมย!$B$6</f>
        <v>217</v>
      </c>
      <c r="J22" s="112">
        <f>[1]พค!$B$6</f>
        <v>201</v>
      </c>
      <c r="K22" s="112">
        <f>[1]มิย!$B$6</f>
        <v>226</v>
      </c>
      <c r="L22" s="112">
        <f>[1]กค!$B$6</f>
        <v>254</v>
      </c>
      <c r="M22" s="112">
        <f>[1]สค!$B$6</f>
        <v>228</v>
      </c>
      <c r="N22" s="112">
        <f>[1]กย!$B$6</f>
        <v>276</v>
      </c>
      <c r="O22" s="113">
        <f t="shared" si="1"/>
        <v>2928</v>
      </c>
    </row>
    <row r="23" spans="1:17" x14ac:dyDescent="0.2">
      <c r="B23" s="114" t="s">
        <v>137</v>
      </c>
      <c r="C23" s="115">
        <f>[1]ตค!$C$6</f>
        <v>0</v>
      </c>
      <c r="D23" s="115">
        <f>[1]พย!$C$6</f>
        <v>0</v>
      </c>
      <c r="E23" s="115">
        <f>[1]ธค!$C$6</f>
        <v>0</v>
      </c>
      <c r="F23" s="115">
        <f>[1]มค!$C$6</f>
        <v>0</v>
      </c>
      <c r="G23" s="115">
        <f>[1]กพ!$C$6</f>
        <v>0</v>
      </c>
      <c r="H23" s="115">
        <f>[1]มีค!$C$6</f>
        <v>0</v>
      </c>
      <c r="I23" s="115">
        <f>[1]เมย!$C$6</f>
        <v>0</v>
      </c>
      <c r="J23" s="115">
        <f>[1]พค!$C$6</f>
        <v>0</v>
      </c>
      <c r="K23" s="115">
        <f>[1]มิย!$C$6</f>
        <v>0</v>
      </c>
      <c r="L23" s="115">
        <f>[1]กค!$C$6</f>
        <v>0</v>
      </c>
      <c r="M23" s="115">
        <f>[1]สค!$C$6</f>
        <v>0</v>
      </c>
      <c r="N23" s="115">
        <f>[1]กย!$C$6</f>
        <v>0</v>
      </c>
      <c r="O23" s="114">
        <f t="shared" si="1"/>
        <v>0</v>
      </c>
    </row>
    <row r="24" spans="1:17" x14ac:dyDescent="0.2">
      <c r="A24" s="118" t="s">
        <v>57</v>
      </c>
      <c r="B24" s="104" t="s">
        <v>113</v>
      </c>
      <c r="C24" s="104">
        <f>[1]ตค!$J$7</f>
        <v>0.69140000000000001</v>
      </c>
      <c r="D24" s="104">
        <f>[1]พย!$J$7</f>
        <v>0.66410000000000002</v>
      </c>
      <c r="E24" s="104">
        <f>[1]ธค!$J$7</f>
        <v>0.70289999999999997</v>
      </c>
      <c r="F24" s="104">
        <f>[1]มค!$J$7</f>
        <v>0.71330000000000005</v>
      </c>
      <c r="G24" s="104">
        <f>[1]กพ!$J$7</f>
        <v>0.6623</v>
      </c>
      <c r="H24" s="104">
        <f>[1]มีค!$J$7</f>
        <v>0.61439999999999995</v>
      </c>
      <c r="I24" s="104">
        <f>[1]เมย!$J$7</f>
        <v>0.58250000000000002</v>
      </c>
      <c r="J24" s="104">
        <f>[1]พค!$J$7</f>
        <v>0.69289999999999996</v>
      </c>
      <c r="K24" s="104">
        <f>[1]มิย!$J$7</f>
        <v>0.64259999999999995</v>
      </c>
      <c r="L24" s="104">
        <f>[1]กค!$J$7</f>
        <v>0.68310000000000004</v>
      </c>
      <c r="M24" s="104">
        <f>[1]สค!$J$7</f>
        <v>0.59419999999999995</v>
      </c>
      <c r="N24" s="104">
        <f>[1]กย!$J$7</f>
        <v>0.62329999999999997</v>
      </c>
      <c r="O24" s="109">
        <f t="shared" si="1"/>
        <v>7.8669999999999991</v>
      </c>
      <c r="P24" s="107">
        <f>+O25/O29</f>
        <v>0.65910622246696049</v>
      </c>
      <c r="Q24" s="110" t="s">
        <v>113</v>
      </c>
    </row>
    <row r="25" spans="1:17" x14ac:dyDescent="0.2">
      <c r="B25" s="104" t="s">
        <v>114</v>
      </c>
      <c r="C25" s="104">
        <f t="shared" ref="C25:N25" si="7">+C24*C29</f>
        <v>271.02879999999999</v>
      </c>
      <c r="D25" s="104">
        <f t="shared" si="7"/>
        <v>444.947</v>
      </c>
      <c r="E25" s="104">
        <f t="shared" si="7"/>
        <v>221.4135</v>
      </c>
      <c r="F25" s="104">
        <f t="shared" si="7"/>
        <v>214.70330000000001</v>
      </c>
      <c r="G25" s="104">
        <f t="shared" si="7"/>
        <v>164.9127</v>
      </c>
      <c r="H25" s="104">
        <f t="shared" si="7"/>
        <v>174.4896</v>
      </c>
      <c r="I25" s="104">
        <f t="shared" si="7"/>
        <v>163.1</v>
      </c>
      <c r="J25" s="104">
        <f t="shared" si="7"/>
        <v>170.45339999999999</v>
      </c>
      <c r="K25" s="104">
        <f t="shared" si="7"/>
        <v>143.94239999999999</v>
      </c>
      <c r="L25" s="104">
        <f t="shared" si="7"/>
        <v>155.06370000000001</v>
      </c>
      <c r="M25" s="104">
        <f t="shared" si="7"/>
        <v>141.41959999999997</v>
      </c>
      <c r="N25" s="104">
        <f t="shared" si="7"/>
        <v>128.3998</v>
      </c>
      <c r="O25" s="109">
        <f t="shared" si="1"/>
        <v>2393.8738000000003</v>
      </c>
    </row>
    <row r="26" spans="1:17" x14ac:dyDescent="0.2">
      <c r="B26" s="104" t="s">
        <v>115</v>
      </c>
      <c r="C26" s="104">
        <f>[1]ตค!$K$7</f>
        <v>0.6361</v>
      </c>
      <c r="D26" s="104">
        <f>[1]พย!$K$7</f>
        <v>0.61229999999999996</v>
      </c>
      <c r="E26" s="104">
        <f>[1]ธค!$K$7</f>
        <v>0.65600000000000003</v>
      </c>
      <c r="F26" s="104">
        <f>[1]มค!$K$7</f>
        <v>0.67359999999999998</v>
      </c>
      <c r="G26" s="104">
        <f>[1]กพ!$K$7</f>
        <v>0.62649999999999995</v>
      </c>
      <c r="H26" s="104">
        <f>[1]มีค!$K$7</f>
        <v>0.60640000000000005</v>
      </c>
      <c r="I26" s="104">
        <f>[1]เมย!$K$7</f>
        <v>0.56069999999999998</v>
      </c>
      <c r="J26" s="104">
        <f>[1]พค!$K$7</f>
        <v>0.65080000000000005</v>
      </c>
      <c r="K26" s="104">
        <f>[1]มิย!$K$7</f>
        <v>0.64249999999999996</v>
      </c>
      <c r="L26" s="104">
        <f>[1]กค!$K$7</f>
        <v>0.68140000000000001</v>
      </c>
      <c r="M26" s="104">
        <f>[1]สค!$K$7</f>
        <v>0.95189999999999997</v>
      </c>
      <c r="N26" s="104">
        <f>[1]กย!$K$7</f>
        <v>0.62080000000000002</v>
      </c>
      <c r="O26" s="109">
        <f t="shared" si="1"/>
        <v>7.9190000000000005</v>
      </c>
      <c r="P26" s="107">
        <f>+O27/O29</f>
        <v>0.65179776982378834</v>
      </c>
      <c r="Q26" s="110" t="s">
        <v>115</v>
      </c>
    </row>
    <row r="27" spans="1:17" x14ac:dyDescent="0.2">
      <c r="B27" s="104" t="s">
        <v>116</v>
      </c>
      <c r="C27" s="104">
        <f t="shared" ref="C27:N27" si="8">+C26*C29</f>
        <v>249.35120000000001</v>
      </c>
      <c r="D27" s="104">
        <f t="shared" si="8"/>
        <v>410.24099999999999</v>
      </c>
      <c r="E27" s="104">
        <f t="shared" si="8"/>
        <v>206.64000000000001</v>
      </c>
      <c r="F27" s="104">
        <f t="shared" si="8"/>
        <v>202.75360000000001</v>
      </c>
      <c r="G27" s="104">
        <f t="shared" si="8"/>
        <v>155.99849999999998</v>
      </c>
      <c r="H27" s="104">
        <f t="shared" si="8"/>
        <v>172.2176</v>
      </c>
      <c r="I27" s="104">
        <f t="shared" si="8"/>
        <v>156.99599999999998</v>
      </c>
      <c r="J27" s="104">
        <f t="shared" si="8"/>
        <v>160.0968</v>
      </c>
      <c r="K27" s="104">
        <f t="shared" si="8"/>
        <v>143.91999999999999</v>
      </c>
      <c r="L27" s="104">
        <f t="shared" si="8"/>
        <v>154.67779999999999</v>
      </c>
      <c r="M27" s="104">
        <f t="shared" si="8"/>
        <v>226.5522</v>
      </c>
      <c r="N27" s="104">
        <f t="shared" si="8"/>
        <v>127.8848</v>
      </c>
      <c r="O27" s="109">
        <f t="shared" si="1"/>
        <v>2367.3294999999994</v>
      </c>
    </row>
    <row r="28" spans="1:17" x14ac:dyDescent="0.2">
      <c r="B28" s="104" t="s">
        <v>117</v>
      </c>
      <c r="C28" s="112">
        <v>4772</v>
      </c>
      <c r="D28" s="112">
        <v>7801</v>
      </c>
      <c r="E28" s="112">
        <v>5795</v>
      </c>
      <c r="F28" s="112">
        <v>5999</v>
      </c>
      <c r="G28" s="112">
        <v>5827</v>
      </c>
      <c r="H28" s="112">
        <v>6741</v>
      </c>
      <c r="I28" s="112">
        <v>5401</v>
      </c>
      <c r="J28" s="112">
        <v>6442</v>
      </c>
      <c r="K28" s="112">
        <v>6162</v>
      </c>
      <c r="L28" s="112">
        <v>6651</v>
      </c>
      <c r="M28" s="112">
        <v>6579</v>
      </c>
      <c r="N28" s="112">
        <v>6120</v>
      </c>
      <c r="O28" s="113">
        <f t="shared" si="1"/>
        <v>74290</v>
      </c>
    </row>
    <row r="29" spans="1:17" x14ac:dyDescent="0.2">
      <c r="B29" s="104" t="s">
        <v>118</v>
      </c>
      <c r="C29" s="112">
        <f>[1]ตค!$B$7</f>
        <v>392</v>
      </c>
      <c r="D29" s="112">
        <f>[1]พย!$B$7</f>
        <v>670</v>
      </c>
      <c r="E29" s="112">
        <f>[1]ธค!$B$7</f>
        <v>315</v>
      </c>
      <c r="F29" s="112">
        <f>[1]มค!$B$7</f>
        <v>301</v>
      </c>
      <c r="G29" s="112">
        <f>[1]กพ!$B$7</f>
        <v>249</v>
      </c>
      <c r="H29" s="112">
        <f>[1]มีค!$B$7</f>
        <v>284</v>
      </c>
      <c r="I29" s="112">
        <f>[1]เมย!$B$7</f>
        <v>280</v>
      </c>
      <c r="J29" s="112">
        <f>[1]พค!$B$7</f>
        <v>246</v>
      </c>
      <c r="K29" s="112">
        <f>[1]มิย!$B$7</f>
        <v>224</v>
      </c>
      <c r="L29" s="112">
        <f>[1]กค!$B$7</f>
        <v>227</v>
      </c>
      <c r="M29" s="112">
        <f>[1]สค!$B$7</f>
        <v>238</v>
      </c>
      <c r="N29" s="112">
        <f>[1]กย!$B$7</f>
        <v>206</v>
      </c>
      <c r="O29" s="113">
        <f t="shared" si="1"/>
        <v>3632</v>
      </c>
    </row>
    <row r="30" spans="1:17" x14ac:dyDescent="0.2">
      <c r="B30" s="114" t="s">
        <v>137</v>
      </c>
      <c r="C30" s="115">
        <f>[1]ตค!$C$7</f>
        <v>1</v>
      </c>
      <c r="D30" s="115">
        <f>[1]พย!$C$7</f>
        <v>0</v>
      </c>
      <c r="E30" s="115">
        <f>[1]ธค!$C$7</f>
        <v>3</v>
      </c>
      <c r="F30" s="115">
        <f>[1]มค!$C$7</f>
        <v>0</v>
      </c>
      <c r="G30" s="115">
        <f>[1]กพ!$C$7</f>
        <v>0</v>
      </c>
      <c r="H30" s="115">
        <f>[1]มีค!$C$7</f>
        <v>0</v>
      </c>
      <c r="I30" s="115">
        <f>[1]เมย!$C$7</f>
        <v>2</v>
      </c>
      <c r="J30" s="115">
        <f>[1]พค!$C$7</f>
        <v>0</v>
      </c>
      <c r="K30" s="115">
        <f>[1]มิย!$C$7</f>
        <v>1</v>
      </c>
      <c r="L30" s="115">
        <f>[1]กค!$C$7</f>
        <v>0</v>
      </c>
      <c r="M30" s="115">
        <f>[1]สค!$C$7</f>
        <v>0</v>
      </c>
      <c r="N30" s="115">
        <f>[1]กย!$C$7</f>
        <v>0</v>
      </c>
      <c r="O30" s="114">
        <f t="shared" si="1"/>
        <v>7</v>
      </c>
    </row>
    <row r="31" spans="1:17" x14ac:dyDescent="0.2">
      <c r="A31" s="117" t="s">
        <v>69</v>
      </c>
      <c r="B31" s="104" t="s">
        <v>113</v>
      </c>
      <c r="C31" s="104">
        <f>[1]ตค!$J$8</f>
        <v>0.80210000000000004</v>
      </c>
      <c r="D31" s="104">
        <f>[1]พย!$J$8</f>
        <v>0.53259999999999996</v>
      </c>
      <c r="E31" s="104">
        <f>[1]ธค!$J$8</f>
        <v>0.5756</v>
      </c>
      <c r="F31" s="104">
        <f>[1]มค!$J$8</f>
        <v>0.63980000000000004</v>
      </c>
      <c r="G31" s="104">
        <f>[1]กพ!$J$8</f>
        <v>0.68400000000000005</v>
      </c>
      <c r="H31" s="104">
        <f>[1]มีค!$J$8</f>
        <v>0.71060000000000001</v>
      </c>
      <c r="I31" s="104">
        <f>[1]เมย!$J$8</f>
        <v>0.6502</v>
      </c>
      <c r="J31" s="104">
        <f>[1]พค!$J$8</f>
        <v>0.81489999999999996</v>
      </c>
      <c r="K31" s="104">
        <f>[1]มิย!$J$8</f>
        <v>0.54400000000000004</v>
      </c>
      <c r="L31" s="104">
        <f>[1]กค!$J$8</f>
        <v>0.66010000000000002</v>
      </c>
      <c r="M31" s="104">
        <f>[1]สค!$J$8</f>
        <v>0.52459999999999996</v>
      </c>
      <c r="N31" s="104">
        <f>[1]กย!$J$8</f>
        <v>0.53869999999999996</v>
      </c>
      <c r="O31" s="109">
        <f t="shared" si="1"/>
        <v>7.6771999999999991</v>
      </c>
      <c r="P31" s="107">
        <f>+O32/O36</f>
        <v>0.63517690531177839</v>
      </c>
      <c r="Q31" s="110" t="s">
        <v>113</v>
      </c>
    </row>
    <row r="32" spans="1:17" x14ac:dyDescent="0.2">
      <c r="B32" s="104" t="s">
        <v>114</v>
      </c>
      <c r="C32" s="104">
        <f t="shared" ref="C32:N32" si="9">+C31*C36</f>
        <v>71.386899999999997</v>
      </c>
      <c r="D32" s="104">
        <f t="shared" si="9"/>
        <v>52.194799999999994</v>
      </c>
      <c r="E32" s="104">
        <f t="shared" si="9"/>
        <v>92.096000000000004</v>
      </c>
      <c r="F32" s="104">
        <f t="shared" si="9"/>
        <v>86.373000000000005</v>
      </c>
      <c r="G32" s="104">
        <f t="shared" si="9"/>
        <v>114.22800000000001</v>
      </c>
      <c r="H32" s="104">
        <f t="shared" si="9"/>
        <v>120.80200000000001</v>
      </c>
      <c r="I32" s="104">
        <f t="shared" si="9"/>
        <v>91.678200000000004</v>
      </c>
      <c r="J32" s="104">
        <f t="shared" si="9"/>
        <v>112.4562</v>
      </c>
      <c r="K32" s="104">
        <f t="shared" si="9"/>
        <v>65.28</v>
      </c>
      <c r="L32" s="104">
        <f t="shared" si="9"/>
        <v>106.2761</v>
      </c>
      <c r="M32" s="104">
        <f t="shared" si="9"/>
        <v>104.3954</v>
      </c>
      <c r="N32" s="104">
        <f t="shared" si="9"/>
        <v>82.959799999999987</v>
      </c>
      <c r="O32" s="109">
        <f t="shared" si="1"/>
        <v>1100.1264000000001</v>
      </c>
    </row>
    <row r="33" spans="1:17" x14ac:dyDescent="0.2">
      <c r="B33" s="104" t="s">
        <v>115</v>
      </c>
      <c r="C33" s="104">
        <f>[1]ตค!$K$8</f>
        <v>0.82979999999999998</v>
      </c>
      <c r="D33" s="104">
        <f>[1]พย!$K$8</f>
        <v>0.48430000000000001</v>
      </c>
      <c r="E33" s="104">
        <f>[1]ธค!$K$8</f>
        <v>0.54510000000000003</v>
      </c>
      <c r="F33" s="104">
        <f>[1]มค!$K$8</f>
        <v>0.59489999999999998</v>
      </c>
      <c r="G33" s="104">
        <f>[1]กพ!$K$8</f>
        <v>0.62980000000000003</v>
      </c>
      <c r="H33" s="104">
        <f>[1]มีค!$K$8</f>
        <v>0.67889999999999995</v>
      </c>
      <c r="I33" s="104">
        <f>[1]เมย!$K$8</f>
        <v>0.65629999999999999</v>
      </c>
      <c r="J33" s="104">
        <f>[1]พค!$K$8</f>
        <v>0.76119999999999999</v>
      </c>
      <c r="K33" s="104">
        <f>[1]มิย!$K$8</f>
        <v>0.54039999999999999</v>
      </c>
      <c r="L33" s="104">
        <f>[1]กค!$K$8</f>
        <v>0.66049999999999998</v>
      </c>
      <c r="M33" s="104">
        <f>[1]สค!$K$8</f>
        <v>0.52300000000000002</v>
      </c>
      <c r="N33" s="104">
        <f>[1]กย!$K$8</f>
        <v>0.54100000000000004</v>
      </c>
      <c r="O33" s="109">
        <f t="shared" si="1"/>
        <v>7.4451999999999998</v>
      </c>
      <c r="P33" s="107">
        <f>+O34/O36</f>
        <v>0.61523908775981528</v>
      </c>
      <c r="Q33" s="110" t="s">
        <v>115</v>
      </c>
    </row>
    <row r="34" spans="1:17" x14ac:dyDescent="0.2">
      <c r="B34" s="104" t="s">
        <v>116</v>
      </c>
      <c r="C34" s="104">
        <f t="shared" ref="C34:N34" si="10">+C33*C36</f>
        <v>73.852199999999996</v>
      </c>
      <c r="D34" s="104">
        <f t="shared" si="10"/>
        <v>47.461399999999998</v>
      </c>
      <c r="E34" s="104">
        <f t="shared" si="10"/>
        <v>87.216000000000008</v>
      </c>
      <c r="F34" s="104">
        <f t="shared" si="10"/>
        <v>80.311499999999995</v>
      </c>
      <c r="G34" s="104">
        <f t="shared" si="10"/>
        <v>105.17660000000001</v>
      </c>
      <c r="H34" s="104">
        <f t="shared" si="10"/>
        <v>115.413</v>
      </c>
      <c r="I34" s="104">
        <f t="shared" si="10"/>
        <v>92.538299999999992</v>
      </c>
      <c r="J34" s="104">
        <f t="shared" si="10"/>
        <v>105.04559999999999</v>
      </c>
      <c r="K34" s="104">
        <f t="shared" si="10"/>
        <v>64.847999999999999</v>
      </c>
      <c r="L34" s="104">
        <f t="shared" si="10"/>
        <v>106.34049999999999</v>
      </c>
      <c r="M34" s="104">
        <f t="shared" si="10"/>
        <v>104.077</v>
      </c>
      <c r="N34" s="104">
        <f t="shared" si="10"/>
        <v>83.314000000000007</v>
      </c>
      <c r="O34" s="109">
        <f t="shared" si="1"/>
        <v>1065.5941</v>
      </c>
    </row>
    <row r="35" spans="1:17" x14ac:dyDescent="0.2">
      <c r="B35" s="104" t="s">
        <v>117</v>
      </c>
      <c r="C35" s="112">
        <v>4886</v>
      </c>
      <c r="D35" s="112">
        <v>3765</v>
      </c>
      <c r="E35" s="112">
        <v>4506</v>
      </c>
      <c r="F35" s="112">
        <v>4299</v>
      </c>
      <c r="G35" s="112">
        <v>4892</v>
      </c>
      <c r="H35" s="112">
        <v>4621</v>
      </c>
      <c r="I35" s="112">
        <v>4363</v>
      </c>
      <c r="J35" s="112">
        <v>5065</v>
      </c>
      <c r="K35" s="112">
        <v>4497</v>
      </c>
      <c r="L35" s="112">
        <v>6510</v>
      </c>
      <c r="M35" s="112">
        <v>5841</v>
      </c>
      <c r="N35" s="112">
        <v>5410</v>
      </c>
      <c r="O35" s="113">
        <f t="shared" si="1"/>
        <v>58655</v>
      </c>
    </row>
    <row r="36" spans="1:17" x14ac:dyDescent="0.2">
      <c r="B36" s="104" t="s">
        <v>118</v>
      </c>
      <c r="C36" s="112">
        <f>[1]ตค!$B$8</f>
        <v>89</v>
      </c>
      <c r="D36" s="112">
        <f>[1]พย!$B$8</f>
        <v>98</v>
      </c>
      <c r="E36" s="112">
        <f>[1]ธค!$B$8</f>
        <v>160</v>
      </c>
      <c r="F36" s="112">
        <f>[1]มค!$B$8</f>
        <v>135</v>
      </c>
      <c r="G36" s="112">
        <f>[1]กพ!$B$8</f>
        <v>167</v>
      </c>
      <c r="H36" s="112">
        <f>[1]มีค!$B$8</f>
        <v>170</v>
      </c>
      <c r="I36" s="112">
        <f>[1]เมย!$B$8</f>
        <v>141</v>
      </c>
      <c r="J36" s="112">
        <f>[1]พค!$B$8</f>
        <v>138</v>
      </c>
      <c r="K36" s="112">
        <f>[1]มิย!$B$8</f>
        <v>120</v>
      </c>
      <c r="L36" s="112">
        <f>[1]กค!$B$8</f>
        <v>161</v>
      </c>
      <c r="M36" s="112">
        <f>[1]สค!$B$8</f>
        <v>199</v>
      </c>
      <c r="N36" s="112">
        <f>[1]กย!$B$8</f>
        <v>154</v>
      </c>
      <c r="O36" s="113">
        <f t="shared" si="1"/>
        <v>1732</v>
      </c>
    </row>
    <row r="37" spans="1:17" x14ac:dyDescent="0.2">
      <c r="B37" s="114" t="s">
        <v>137</v>
      </c>
      <c r="C37" s="115">
        <f>[1]ตค!$C$8</f>
        <v>0</v>
      </c>
      <c r="D37" s="115">
        <f>[1]พย!$C$8</f>
        <v>0</v>
      </c>
      <c r="E37" s="115">
        <f>[1]ธค!$C$8</f>
        <v>1</v>
      </c>
      <c r="F37" s="115">
        <f>[1]มค!$C$8</f>
        <v>0</v>
      </c>
      <c r="G37" s="115">
        <f>[1]กพ!$C$8</f>
        <v>0</v>
      </c>
      <c r="H37" s="115">
        <f>[1]มีค!$C$8</f>
        <v>1</v>
      </c>
      <c r="I37" s="115">
        <f>[1]เมย!$C$8</f>
        <v>1</v>
      </c>
      <c r="J37" s="115">
        <f>[1]พค!$C$8</f>
        <v>2</v>
      </c>
      <c r="K37" s="115">
        <f>[1]มิย!$C$8</f>
        <v>3</v>
      </c>
      <c r="L37" s="115">
        <f>[1]กค!$C$8</f>
        <v>1</v>
      </c>
      <c r="M37" s="115">
        <f>[1]สค!$C$8</f>
        <v>3</v>
      </c>
      <c r="N37" s="115">
        <f>[1]กย!$C$8</f>
        <v>0</v>
      </c>
      <c r="O37" s="114">
        <f t="shared" si="1"/>
        <v>12</v>
      </c>
    </row>
    <row r="38" spans="1:17" x14ac:dyDescent="0.2">
      <c r="A38" s="117" t="s">
        <v>68</v>
      </c>
      <c r="B38" s="104" t="s">
        <v>113</v>
      </c>
      <c r="C38" s="104">
        <f>[1]ตค!$J$9</f>
        <v>0.4375</v>
      </c>
      <c r="D38" s="104">
        <f>[1]พย!$J$9</f>
        <v>0.46400000000000002</v>
      </c>
      <c r="E38" s="104">
        <f>[1]ธค!$J$9</f>
        <v>0.6512</v>
      </c>
      <c r="F38" s="104">
        <f>[1]มค!$J$9</f>
        <v>0.50660000000000005</v>
      </c>
      <c r="G38" s="104">
        <f>[1]กพ!$J$9</f>
        <v>0.43380000000000002</v>
      </c>
      <c r="H38" s="104">
        <f>[1]มีค!$J$9</f>
        <v>0.49049999999999999</v>
      </c>
      <c r="I38" s="104">
        <f>[1]เมย!$J$9</f>
        <v>0.5585</v>
      </c>
      <c r="J38" s="104">
        <f>[1]พค!$J$9</f>
        <v>0.56200000000000006</v>
      </c>
      <c r="K38" s="104">
        <f>[1]มิย!$J$9</f>
        <v>0.622</v>
      </c>
      <c r="L38" s="104">
        <f>[1]กค!$J$9</f>
        <v>0.60940000000000005</v>
      </c>
      <c r="M38" s="104">
        <f>[1]สค!$J$9</f>
        <v>0.63419999999999999</v>
      </c>
      <c r="N38" s="104">
        <f>[1]กย!$J$9</f>
        <v>0.49540000000000001</v>
      </c>
      <c r="O38" s="109">
        <f t="shared" si="1"/>
        <v>6.4650999999999996</v>
      </c>
      <c r="P38" s="107">
        <f>+O39/O43</f>
        <v>0.54031420651420647</v>
      </c>
      <c r="Q38" s="110" t="s">
        <v>113</v>
      </c>
    </row>
    <row r="39" spans="1:17" x14ac:dyDescent="0.2">
      <c r="B39" s="104" t="s">
        <v>114</v>
      </c>
      <c r="C39" s="104">
        <f t="shared" ref="C39:N39" si="11">+C38*C43</f>
        <v>63.4375</v>
      </c>
      <c r="D39" s="104">
        <f t="shared" si="11"/>
        <v>68.207999999999998</v>
      </c>
      <c r="E39" s="104">
        <f t="shared" si="11"/>
        <v>57.305599999999998</v>
      </c>
      <c r="F39" s="104">
        <f t="shared" si="11"/>
        <v>41.034600000000005</v>
      </c>
      <c r="G39" s="104">
        <f t="shared" si="11"/>
        <v>39.042000000000002</v>
      </c>
      <c r="H39" s="104">
        <f t="shared" si="11"/>
        <v>50.030999999999999</v>
      </c>
      <c r="I39" s="104">
        <f t="shared" si="11"/>
        <v>54.174500000000002</v>
      </c>
      <c r="J39" s="104">
        <f t="shared" si="11"/>
        <v>53.952000000000005</v>
      </c>
      <c r="K39" s="104">
        <f t="shared" si="11"/>
        <v>87.08</v>
      </c>
      <c r="L39" s="104">
        <f t="shared" si="11"/>
        <v>98.722800000000007</v>
      </c>
      <c r="M39" s="104">
        <f t="shared" si="11"/>
        <v>93.861599999999996</v>
      </c>
      <c r="N39" s="104">
        <f t="shared" si="11"/>
        <v>72.823800000000006</v>
      </c>
      <c r="O39" s="109">
        <f t="shared" si="1"/>
        <v>779.67340000000002</v>
      </c>
    </row>
    <row r="40" spans="1:17" x14ac:dyDescent="0.2">
      <c r="B40" s="104" t="s">
        <v>115</v>
      </c>
      <c r="C40" s="104">
        <f>[1]ตค!$K$9</f>
        <v>0.43730000000000002</v>
      </c>
      <c r="D40" s="104">
        <f>[1]พย!$K$9</f>
        <v>0.45490000000000003</v>
      </c>
      <c r="E40" s="104">
        <f>[1]ธค!$K$9</f>
        <v>0.56320000000000003</v>
      </c>
      <c r="F40" s="104">
        <f>[1]มค!$K$9</f>
        <v>0.48349999999999999</v>
      </c>
      <c r="G40" s="104">
        <f>[1]กพ!$K$9</f>
        <v>0.4148</v>
      </c>
      <c r="H40" s="104">
        <f>[1]มีค!$K$9</f>
        <v>0.48170000000000002</v>
      </c>
      <c r="I40" s="104">
        <f>[1]เมย!$K$9</f>
        <v>0.52739999999999998</v>
      </c>
      <c r="J40" s="104">
        <f>[1]พค!$K$9</f>
        <v>0.5575</v>
      </c>
      <c r="K40" s="104">
        <f>[1]มิย!$K$9</f>
        <v>0.61699999999999999</v>
      </c>
      <c r="L40" s="104">
        <f>[1]กค!$K$9</f>
        <v>0.60560000000000003</v>
      </c>
      <c r="M40" s="104">
        <f>[1]สค!$K$9</f>
        <v>0.63219999999999998</v>
      </c>
      <c r="N40" s="104">
        <f>[1]กย!$K$9</f>
        <v>0.49280000000000002</v>
      </c>
      <c r="O40" s="109">
        <f t="shared" si="1"/>
        <v>6.2679</v>
      </c>
      <c r="P40" s="107">
        <f>+O41/O43</f>
        <v>0.52712508662508661</v>
      </c>
      <c r="Q40" s="110" t="s">
        <v>115</v>
      </c>
    </row>
    <row r="41" spans="1:17" x14ac:dyDescent="0.2">
      <c r="B41" s="104" t="s">
        <v>116</v>
      </c>
      <c r="C41" s="104">
        <f t="shared" ref="C41:N41" si="12">+C40*C43</f>
        <v>63.408500000000004</v>
      </c>
      <c r="D41" s="104">
        <f t="shared" si="12"/>
        <v>66.8703</v>
      </c>
      <c r="E41" s="104">
        <f t="shared" si="12"/>
        <v>49.561600000000006</v>
      </c>
      <c r="F41" s="104">
        <f t="shared" si="12"/>
        <v>39.163499999999999</v>
      </c>
      <c r="G41" s="104">
        <f t="shared" si="12"/>
        <v>37.332000000000001</v>
      </c>
      <c r="H41" s="104">
        <f t="shared" si="12"/>
        <v>49.133400000000002</v>
      </c>
      <c r="I41" s="104">
        <f t="shared" si="12"/>
        <v>51.157799999999995</v>
      </c>
      <c r="J41" s="104">
        <f t="shared" si="12"/>
        <v>53.519999999999996</v>
      </c>
      <c r="K41" s="104">
        <f t="shared" si="12"/>
        <v>86.38</v>
      </c>
      <c r="L41" s="104">
        <f t="shared" si="12"/>
        <v>98.107200000000006</v>
      </c>
      <c r="M41" s="104">
        <f t="shared" si="12"/>
        <v>93.565600000000003</v>
      </c>
      <c r="N41" s="104">
        <f t="shared" si="12"/>
        <v>72.441600000000008</v>
      </c>
      <c r="O41" s="109">
        <f t="shared" si="1"/>
        <v>760.64149999999995</v>
      </c>
    </row>
    <row r="42" spans="1:17" x14ac:dyDescent="0.2">
      <c r="B42" s="104" t="s">
        <v>117</v>
      </c>
      <c r="C42" s="112">
        <v>4439</v>
      </c>
      <c r="D42" s="112">
        <v>5585</v>
      </c>
      <c r="E42" s="112">
        <v>4680</v>
      </c>
      <c r="F42" s="112">
        <v>4369</v>
      </c>
      <c r="G42" s="112">
        <v>4892</v>
      </c>
      <c r="H42" s="112">
        <v>4440</v>
      </c>
      <c r="I42" s="112">
        <v>4268</v>
      </c>
      <c r="J42" s="112">
        <v>5743</v>
      </c>
      <c r="K42" s="112">
        <v>5398</v>
      </c>
      <c r="L42" s="112">
        <v>6389</v>
      </c>
      <c r="M42" s="112">
        <v>5925</v>
      </c>
      <c r="N42" s="112">
        <v>5022</v>
      </c>
      <c r="O42" s="113">
        <f t="shared" si="1"/>
        <v>61150</v>
      </c>
    </row>
    <row r="43" spans="1:17" x14ac:dyDescent="0.2">
      <c r="B43" s="104" t="s">
        <v>118</v>
      </c>
      <c r="C43" s="112">
        <f>[1]ตค!$B$9</f>
        <v>145</v>
      </c>
      <c r="D43" s="112">
        <f>[1]พย!$B$9</f>
        <v>147</v>
      </c>
      <c r="E43" s="112">
        <f>[1]ธค!$B$9</f>
        <v>88</v>
      </c>
      <c r="F43" s="112">
        <f>[1]มค!$B$9</f>
        <v>81</v>
      </c>
      <c r="G43" s="112">
        <f>[1]กพ!$B$9</f>
        <v>90</v>
      </c>
      <c r="H43" s="112">
        <f>[1]มีค!$B$9</f>
        <v>102</v>
      </c>
      <c r="I43" s="112">
        <f>[1]เมย!$B$9</f>
        <v>97</v>
      </c>
      <c r="J43" s="112">
        <f>[1]พค!$B$9</f>
        <v>96</v>
      </c>
      <c r="K43" s="112">
        <f>[1]มิย!$B$9</f>
        <v>140</v>
      </c>
      <c r="L43" s="112">
        <f>[1]กค!$B$9</f>
        <v>162</v>
      </c>
      <c r="M43" s="112">
        <f>[1]สค!$B$9</f>
        <v>148</v>
      </c>
      <c r="N43" s="112">
        <f>[1]กย!$B$9</f>
        <v>147</v>
      </c>
      <c r="O43" s="113">
        <f t="shared" si="1"/>
        <v>1443</v>
      </c>
    </row>
    <row r="44" spans="1:17" x14ac:dyDescent="0.2">
      <c r="B44" s="114" t="s">
        <v>137</v>
      </c>
      <c r="C44" s="115">
        <f>[1]ตค!$C$9</f>
        <v>0</v>
      </c>
      <c r="D44" s="115">
        <f>[1]พย!$C$9</f>
        <v>0</v>
      </c>
      <c r="E44" s="115">
        <f>[1]ธค!$C$9</f>
        <v>0</v>
      </c>
      <c r="F44" s="115">
        <f>[1]มค!$C$9</f>
        <v>0</v>
      </c>
      <c r="G44" s="115">
        <f>[1]กพ!$C$9</f>
        <v>0</v>
      </c>
      <c r="H44" s="115">
        <f>[1]มีค!$C$9</f>
        <v>1</v>
      </c>
      <c r="I44" s="115">
        <f>[1]เมย!$C$9</f>
        <v>0</v>
      </c>
      <c r="J44" s="115">
        <f>[1]พค!$C$9</f>
        <v>0</v>
      </c>
      <c r="K44" s="115">
        <f>[1]มิย!$C$9</f>
        <v>0</v>
      </c>
      <c r="L44" s="115">
        <f>[1]กค!$C$9</f>
        <v>1</v>
      </c>
      <c r="M44" s="115">
        <f>[1]สค!$C$9</f>
        <v>1</v>
      </c>
      <c r="N44" s="115">
        <f>[1]กย!$C$9</f>
        <v>0</v>
      </c>
      <c r="O44" s="114">
        <f t="shared" si="1"/>
        <v>3</v>
      </c>
    </row>
    <row r="45" spans="1:17" x14ac:dyDescent="0.2">
      <c r="A45" s="117" t="s">
        <v>67</v>
      </c>
      <c r="B45" s="104" t="s">
        <v>113</v>
      </c>
      <c r="C45" s="104">
        <f>[1]ตค!$J$10</f>
        <v>0.4894</v>
      </c>
      <c r="D45" s="104">
        <f>[1]พย!$J$10</f>
        <v>0.65269999999999995</v>
      </c>
      <c r="E45" s="104">
        <f>[1]ธค!$J$10</f>
        <v>0.60860000000000003</v>
      </c>
      <c r="F45" s="104">
        <f>[1]มค!$J$10</f>
        <v>0.63119999999999998</v>
      </c>
      <c r="G45" s="104">
        <f>[1]กพ!$J$10</f>
        <v>0.6573</v>
      </c>
      <c r="H45" s="104">
        <f>[1]มีค!$J$10</f>
        <v>0.63329999999999997</v>
      </c>
      <c r="I45" s="104">
        <f>[1]เมย!$J$10</f>
        <v>0.6472</v>
      </c>
      <c r="J45" s="104">
        <f>[1]พค!$J$10</f>
        <v>0.56630000000000003</v>
      </c>
      <c r="K45" s="104">
        <f>[1]มิย!$J$10</f>
        <v>0.53080000000000005</v>
      </c>
      <c r="L45" s="104">
        <f>[1]กค!$J$10</f>
        <v>0.52769999999999995</v>
      </c>
      <c r="M45" s="104">
        <f>[1]สค!$J$10</f>
        <v>0.53010000000000002</v>
      </c>
      <c r="N45" s="104">
        <f>[1]กย!$J$10</f>
        <v>0.49540000000000001</v>
      </c>
      <c r="O45" s="109">
        <f t="shared" si="1"/>
        <v>6.9700000000000006</v>
      </c>
      <c r="P45" s="107">
        <f>+O46/O50</f>
        <v>0.57849154529979196</v>
      </c>
      <c r="Q45" s="110" t="s">
        <v>113</v>
      </c>
    </row>
    <row r="46" spans="1:17" x14ac:dyDescent="0.2">
      <c r="B46" s="104" t="s">
        <v>114</v>
      </c>
      <c r="C46" s="104">
        <f t="shared" ref="C46:N46" si="13">+C45*C50</f>
        <v>209.4632</v>
      </c>
      <c r="D46" s="104">
        <f t="shared" si="13"/>
        <v>244.76249999999999</v>
      </c>
      <c r="E46" s="104">
        <f t="shared" si="13"/>
        <v>282.3904</v>
      </c>
      <c r="F46" s="104">
        <f t="shared" si="13"/>
        <v>280.25279999999998</v>
      </c>
      <c r="G46" s="104">
        <f t="shared" si="13"/>
        <v>287.24009999999998</v>
      </c>
      <c r="H46" s="104">
        <f t="shared" si="13"/>
        <v>281.81849999999997</v>
      </c>
      <c r="I46" s="104">
        <f t="shared" si="13"/>
        <v>267.29360000000003</v>
      </c>
      <c r="J46" s="104">
        <f t="shared" si="13"/>
        <v>219.7244</v>
      </c>
      <c r="K46" s="104">
        <f t="shared" si="13"/>
        <v>217.62800000000001</v>
      </c>
      <c r="L46" s="104">
        <f t="shared" si="13"/>
        <v>269.12699999999995</v>
      </c>
      <c r="M46" s="104">
        <f t="shared" si="13"/>
        <v>256.03829999999999</v>
      </c>
      <c r="N46" s="104">
        <f t="shared" si="13"/>
        <v>242.74600000000001</v>
      </c>
      <c r="O46" s="109">
        <f t="shared" si="1"/>
        <v>3058.4848000000002</v>
      </c>
    </row>
    <row r="47" spans="1:17" x14ac:dyDescent="0.2">
      <c r="B47" s="104" t="s">
        <v>115</v>
      </c>
      <c r="C47" s="104">
        <f>[1]ตค!$K$10</f>
        <v>0.47239999999999999</v>
      </c>
      <c r="D47" s="104">
        <f>[1]พย!$K$10</f>
        <v>0.66490000000000005</v>
      </c>
      <c r="E47" s="104">
        <f>[1]ธค!$K$10</f>
        <v>0.57750000000000001</v>
      </c>
      <c r="F47" s="104">
        <f>[1]มค!$K$10</f>
        <v>0.59909999999999997</v>
      </c>
      <c r="G47" s="104">
        <f>[1]กพ!$K$10</f>
        <v>0.32929999999999998</v>
      </c>
      <c r="H47" s="104">
        <f>[1]มีค!$K$10</f>
        <v>0.59379999999999999</v>
      </c>
      <c r="I47" s="104">
        <f>[1]เมย!$K$10</f>
        <v>0.60860000000000003</v>
      </c>
      <c r="J47" s="104">
        <f>[1]พค!$K$10</f>
        <v>0.52559999999999996</v>
      </c>
      <c r="K47" s="104">
        <f>[1]มิย!$K$10</f>
        <v>0.52649999999999997</v>
      </c>
      <c r="L47" s="104">
        <f>[1]กค!$K$10</f>
        <v>0.52480000000000004</v>
      </c>
      <c r="M47" s="104">
        <f>[1]สค!$K$10</f>
        <v>0.52900000000000003</v>
      </c>
      <c r="N47" s="104">
        <f>[1]กย!$K$10</f>
        <v>0.49280000000000002</v>
      </c>
      <c r="O47" s="109">
        <f t="shared" si="1"/>
        <v>6.4443000000000001</v>
      </c>
      <c r="P47" s="107">
        <f>+O48/O50</f>
        <v>0.53516300359372049</v>
      </c>
      <c r="Q47" s="110" t="s">
        <v>115</v>
      </c>
    </row>
    <row r="48" spans="1:17" x14ac:dyDescent="0.2">
      <c r="B48" s="104" t="s">
        <v>116</v>
      </c>
      <c r="C48" s="104">
        <f t="shared" ref="C48:N48" si="14">+C47*C50</f>
        <v>202.18719999999999</v>
      </c>
      <c r="D48" s="104">
        <f t="shared" si="14"/>
        <v>249.33750000000001</v>
      </c>
      <c r="E48" s="104">
        <f t="shared" si="14"/>
        <v>267.95999999999998</v>
      </c>
      <c r="F48" s="104">
        <f t="shared" si="14"/>
        <v>266.00040000000001</v>
      </c>
      <c r="G48" s="104">
        <f t="shared" si="14"/>
        <v>143.9041</v>
      </c>
      <c r="H48" s="104">
        <f t="shared" si="14"/>
        <v>264.24099999999999</v>
      </c>
      <c r="I48" s="104">
        <f t="shared" si="14"/>
        <v>251.35180000000003</v>
      </c>
      <c r="J48" s="104">
        <f t="shared" si="14"/>
        <v>203.93279999999999</v>
      </c>
      <c r="K48" s="104">
        <f t="shared" si="14"/>
        <v>215.86499999999998</v>
      </c>
      <c r="L48" s="104">
        <f t="shared" si="14"/>
        <v>267.64800000000002</v>
      </c>
      <c r="M48" s="104">
        <f t="shared" si="14"/>
        <v>255.50700000000001</v>
      </c>
      <c r="N48" s="104">
        <f t="shared" si="14"/>
        <v>241.47200000000001</v>
      </c>
      <c r="O48" s="109">
        <f t="shared" si="1"/>
        <v>2829.4068000000002</v>
      </c>
    </row>
    <row r="49" spans="1:17" x14ac:dyDescent="0.2">
      <c r="B49" s="104" t="s">
        <v>117</v>
      </c>
      <c r="C49" s="112">
        <v>7152</v>
      </c>
      <c r="D49" s="112">
        <v>8319</v>
      </c>
      <c r="E49" s="112">
        <v>10449</v>
      </c>
      <c r="F49" s="112">
        <v>10892</v>
      </c>
      <c r="G49" s="112">
        <v>11889</v>
      </c>
      <c r="H49" s="112">
        <v>11462</v>
      </c>
      <c r="I49" s="112">
        <v>9877</v>
      </c>
      <c r="J49" s="112">
        <v>11426</v>
      </c>
      <c r="K49" s="112">
        <v>11394</v>
      </c>
      <c r="L49" s="112">
        <v>13934</v>
      </c>
      <c r="M49" s="112">
        <v>13192</v>
      </c>
      <c r="N49" s="112">
        <v>12877</v>
      </c>
      <c r="O49" s="113">
        <f t="shared" si="1"/>
        <v>132863</v>
      </c>
    </row>
    <row r="50" spans="1:17" x14ac:dyDescent="0.2">
      <c r="B50" s="104" t="s">
        <v>118</v>
      </c>
      <c r="C50" s="112">
        <f>[1]ตค!$B$10</f>
        <v>428</v>
      </c>
      <c r="D50" s="112">
        <f>[1]พย!$B$10</f>
        <v>375</v>
      </c>
      <c r="E50" s="112">
        <f>[1]ธค!$B$10</f>
        <v>464</v>
      </c>
      <c r="F50" s="112">
        <f>[1]มค!$B$10</f>
        <v>444</v>
      </c>
      <c r="G50" s="112">
        <f>[1]กพ!$B$10</f>
        <v>437</v>
      </c>
      <c r="H50" s="112">
        <f>[1]มีค!$B$10</f>
        <v>445</v>
      </c>
      <c r="I50" s="112">
        <f>[1]เมย!$B$10</f>
        <v>413</v>
      </c>
      <c r="J50" s="112">
        <f>[1]พค!$B$10</f>
        <v>388</v>
      </c>
      <c r="K50" s="112">
        <f>[1]มิย!$B$10</f>
        <v>410</v>
      </c>
      <c r="L50" s="112">
        <f>[1]กค!$B$10</f>
        <v>510</v>
      </c>
      <c r="M50" s="112">
        <f>[1]สค!$B$10</f>
        <v>483</v>
      </c>
      <c r="N50" s="112">
        <f>[1]กย!$B$10</f>
        <v>490</v>
      </c>
      <c r="O50" s="113">
        <f t="shared" si="1"/>
        <v>5287</v>
      </c>
    </row>
    <row r="51" spans="1:17" x14ac:dyDescent="0.2">
      <c r="B51" s="114" t="s">
        <v>137</v>
      </c>
      <c r="C51" s="115">
        <f>[1]ตค!$C$10</f>
        <v>1</v>
      </c>
      <c r="D51" s="115">
        <f>[1]พย!$C$10</f>
        <v>0</v>
      </c>
      <c r="E51" s="115">
        <f>[1]ธค!$C$10</f>
        <v>0</v>
      </c>
      <c r="F51" s="115">
        <f>[1]มค!$C$10</f>
        <v>0</v>
      </c>
      <c r="G51" s="115">
        <f>[1]กพ!$C$10</f>
        <v>0</v>
      </c>
      <c r="H51" s="115">
        <f>[1]มีค!$C$10</f>
        <v>0</v>
      </c>
      <c r="I51" s="115">
        <f>[1]เมย!$C$10</f>
        <v>0</v>
      </c>
      <c r="J51" s="115">
        <f>[1]พค!$C$10</f>
        <v>0</v>
      </c>
      <c r="K51" s="115">
        <f>[1]มิย!$C$10</f>
        <v>0</v>
      </c>
      <c r="L51" s="115">
        <f>[1]กค!$C$10</f>
        <v>2</v>
      </c>
      <c r="M51" s="115">
        <f>[1]สค!$C$10</f>
        <v>0</v>
      </c>
      <c r="N51" s="115">
        <f>[1]กย!$C$10</f>
        <v>0</v>
      </c>
      <c r="O51" s="114">
        <f t="shared" si="1"/>
        <v>3</v>
      </c>
    </row>
    <row r="52" spans="1:17" x14ac:dyDescent="0.2">
      <c r="A52" s="117" t="s">
        <v>65</v>
      </c>
      <c r="B52" s="104" t="s">
        <v>113</v>
      </c>
      <c r="C52" s="104">
        <f>[1]ตค!$J$11</f>
        <v>0.73560000000000003</v>
      </c>
      <c r="D52" s="104">
        <f>[1]พย!$J$11</f>
        <v>0.62019999999999997</v>
      </c>
      <c r="E52" s="104">
        <f>[1]ธค!$J$11</f>
        <v>0.71809999999999996</v>
      </c>
      <c r="F52" s="104">
        <f>[1]มค!$J$11</f>
        <v>0.76670000000000005</v>
      </c>
      <c r="G52" s="104">
        <f>[1]กพ!$J$11</f>
        <v>0.62739999999999996</v>
      </c>
      <c r="H52" s="104">
        <f>[1]มีค!$J$11</f>
        <v>0.57989999999999997</v>
      </c>
      <c r="I52" s="104">
        <f>[1]เมย!$J$11</f>
        <v>0.65739999999999998</v>
      </c>
      <c r="J52" s="104">
        <f>[1]พค!$J$11</f>
        <v>0.52390000000000003</v>
      </c>
      <c r="K52" s="104">
        <f>[1]มิย!$J$11</f>
        <v>0.58460000000000001</v>
      </c>
      <c r="L52" s="104">
        <f>[1]กค!$J$11</f>
        <v>0.56520000000000004</v>
      </c>
      <c r="M52" s="104">
        <f>[1]สค!$J$11</f>
        <v>0.59689999999999999</v>
      </c>
      <c r="N52" s="104">
        <f>[1]กย!$J$11</f>
        <v>0.5675</v>
      </c>
      <c r="O52" s="109">
        <f t="shared" si="1"/>
        <v>7.5434000000000001</v>
      </c>
      <c r="P52" s="107">
        <f>+O53/O57</f>
        <v>0.61785528781793841</v>
      </c>
      <c r="Q52" s="110" t="s">
        <v>113</v>
      </c>
    </row>
    <row r="53" spans="1:17" x14ac:dyDescent="0.2">
      <c r="B53" s="104" t="s">
        <v>114</v>
      </c>
      <c r="C53" s="104">
        <f t="shared" ref="C53:N53" si="15">+C52*C57</f>
        <v>40.457999999999998</v>
      </c>
      <c r="D53" s="104">
        <f t="shared" si="15"/>
        <v>72.563400000000001</v>
      </c>
      <c r="E53" s="104">
        <f t="shared" si="15"/>
        <v>157.26389999999998</v>
      </c>
      <c r="F53" s="104">
        <f t="shared" si="15"/>
        <v>128.03890000000001</v>
      </c>
      <c r="G53" s="104">
        <f t="shared" si="15"/>
        <v>121.08819999999999</v>
      </c>
      <c r="H53" s="104">
        <f t="shared" si="15"/>
        <v>123.5187</v>
      </c>
      <c r="I53" s="104">
        <f t="shared" si="15"/>
        <v>113.0728</v>
      </c>
      <c r="J53" s="104">
        <f t="shared" si="15"/>
        <v>102.68440000000001</v>
      </c>
      <c r="K53" s="104">
        <f t="shared" si="15"/>
        <v>106.98180000000001</v>
      </c>
      <c r="L53" s="104">
        <f t="shared" si="15"/>
        <v>129.99600000000001</v>
      </c>
      <c r="M53" s="104">
        <f t="shared" si="15"/>
        <v>151.61259999999999</v>
      </c>
      <c r="N53" s="104">
        <f t="shared" si="15"/>
        <v>137.33500000000001</v>
      </c>
      <c r="O53" s="109">
        <f t="shared" si="1"/>
        <v>1384.6137000000001</v>
      </c>
    </row>
    <row r="54" spans="1:17" x14ac:dyDescent="0.2">
      <c r="B54" s="104" t="s">
        <v>115</v>
      </c>
      <c r="C54" s="104">
        <f>[1]ตค!$K$11</f>
        <v>0.72409999999999997</v>
      </c>
      <c r="D54" s="104">
        <f>[1]พย!$K$11</f>
        <v>0.56710000000000005</v>
      </c>
      <c r="E54" s="104">
        <f>[1]ธค!$K$11</f>
        <v>0.6673</v>
      </c>
      <c r="F54" s="104">
        <f>[1]มค!$K$11</f>
        <v>0.7097</v>
      </c>
      <c r="G54" s="104">
        <f>[1]กพ!$K$11</f>
        <v>0.5927</v>
      </c>
      <c r="H54" s="104">
        <f>[1]มีค!$K$11</f>
        <v>0.57979999999999998</v>
      </c>
      <c r="I54" s="104">
        <f>[1]เมย!$K$11</f>
        <v>0.65569999999999995</v>
      </c>
      <c r="J54" s="104">
        <f>[1]พค!$K$11</f>
        <v>0.52470000000000006</v>
      </c>
      <c r="K54" s="104">
        <f>[1]มิย!$K$11</f>
        <v>0.58260000000000001</v>
      </c>
      <c r="L54" s="104">
        <f>[1]กค!$K$11</f>
        <v>0.56669999999999998</v>
      </c>
      <c r="M54" s="104">
        <f>[1]สค!$K$11</f>
        <v>0.59340000000000004</v>
      </c>
      <c r="N54" s="104">
        <f>[1]กย!$K$11</f>
        <v>0.56569999999999998</v>
      </c>
      <c r="O54" s="109">
        <f t="shared" si="1"/>
        <v>7.3294999999999995</v>
      </c>
      <c r="P54" s="107">
        <f>+O55/O57</f>
        <v>0.60192980812137442</v>
      </c>
      <c r="Q54" s="110" t="s">
        <v>115</v>
      </c>
    </row>
    <row r="55" spans="1:17" x14ac:dyDescent="0.2">
      <c r="B55" s="104" t="s">
        <v>116</v>
      </c>
      <c r="C55" s="104">
        <f t="shared" ref="C55:N55" si="16">+C54*C57</f>
        <v>39.825499999999998</v>
      </c>
      <c r="D55" s="104">
        <f t="shared" si="16"/>
        <v>66.350700000000003</v>
      </c>
      <c r="E55" s="104">
        <f t="shared" si="16"/>
        <v>146.1387</v>
      </c>
      <c r="F55" s="104">
        <f t="shared" si="16"/>
        <v>118.51989999999999</v>
      </c>
      <c r="G55" s="104">
        <f t="shared" si="16"/>
        <v>114.39109999999999</v>
      </c>
      <c r="H55" s="104">
        <f t="shared" si="16"/>
        <v>123.4974</v>
      </c>
      <c r="I55" s="104">
        <f t="shared" si="16"/>
        <v>112.78039999999999</v>
      </c>
      <c r="J55" s="104">
        <f t="shared" si="16"/>
        <v>102.84120000000001</v>
      </c>
      <c r="K55" s="104">
        <f t="shared" si="16"/>
        <v>106.61580000000001</v>
      </c>
      <c r="L55" s="104">
        <f t="shared" si="16"/>
        <v>130.34100000000001</v>
      </c>
      <c r="M55" s="104">
        <f t="shared" si="16"/>
        <v>150.7236</v>
      </c>
      <c r="N55" s="104">
        <f t="shared" si="16"/>
        <v>136.89939999999999</v>
      </c>
      <c r="O55" s="109">
        <f t="shared" si="1"/>
        <v>1348.9247</v>
      </c>
    </row>
    <row r="56" spans="1:17" x14ac:dyDescent="0.2">
      <c r="B56" s="104" t="s">
        <v>117</v>
      </c>
      <c r="C56" s="112">
        <v>5009</v>
      </c>
      <c r="D56" s="112">
        <v>4177</v>
      </c>
      <c r="E56" s="112">
        <v>6143</v>
      </c>
      <c r="F56" s="112">
        <v>5791</v>
      </c>
      <c r="G56" s="112">
        <v>6495</v>
      </c>
      <c r="H56" s="112">
        <v>6367</v>
      </c>
      <c r="I56" s="112">
        <v>5719</v>
      </c>
      <c r="J56" s="112">
        <v>6137</v>
      </c>
      <c r="K56" s="112">
        <v>5801</v>
      </c>
      <c r="L56" s="112">
        <v>7241</v>
      </c>
      <c r="M56" s="112">
        <v>7839</v>
      </c>
      <c r="N56" s="112">
        <v>8526</v>
      </c>
      <c r="O56" s="113">
        <f t="shared" si="1"/>
        <v>75245</v>
      </c>
    </row>
    <row r="57" spans="1:17" x14ac:dyDescent="0.2">
      <c r="B57" s="104" t="s">
        <v>118</v>
      </c>
      <c r="C57" s="112">
        <f>[1]ตค!$B$11</f>
        <v>55</v>
      </c>
      <c r="D57" s="112">
        <f>[1]พย!$B$11</f>
        <v>117</v>
      </c>
      <c r="E57" s="112">
        <f>[1]ธค!$B$11</f>
        <v>219</v>
      </c>
      <c r="F57" s="112">
        <f>[1]มค!$B$11</f>
        <v>167</v>
      </c>
      <c r="G57" s="112">
        <f>[1]กพ!$B$11</f>
        <v>193</v>
      </c>
      <c r="H57" s="112">
        <f>[1]มีค!$B$11</f>
        <v>213</v>
      </c>
      <c r="I57" s="112">
        <f>[1]เมย!$B$11</f>
        <v>172</v>
      </c>
      <c r="J57" s="112">
        <f>[1]พค!$B$11</f>
        <v>196</v>
      </c>
      <c r="K57" s="112">
        <f>[1]มิย!$B$11</f>
        <v>183</v>
      </c>
      <c r="L57" s="112">
        <f>[1]กค!$B$11</f>
        <v>230</v>
      </c>
      <c r="M57" s="112">
        <f>[1]สค!$B$11</f>
        <v>254</v>
      </c>
      <c r="N57" s="112">
        <f>[1]กย!$B$11</f>
        <v>242</v>
      </c>
      <c r="O57" s="113">
        <f t="shared" si="1"/>
        <v>2241</v>
      </c>
    </row>
    <row r="58" spans="1:17" x14ac:dyDescent="0.2">
      <c r="B58" s="114" t="s">
        <v>137</v>
      </c>
      <c r="C58" s="115">
        <f>[1]ตค!$C$11</f>
        <v>0</v>
      </c>
      <c r="D58" s="115">
        <f>[1]พย!$C$11</f>
        <v>0</v>
      </c>
      <c r="E58" s="115">
        <f>[1]ธค!$C$11</f>
        <v>0</v>
      </c>
      <c r="F58" s="115">
        <f>[1]มค!$C$11</f>
        <v>19</v>
      </c>
      <c r="G58" s="115">
        <f>[1]กพ!$C$11</f>
        <v>36</v>
      </c>
      <c r="H58" s="115">
        <f>[1]มีค!$C$11</f>
        <v>9</v>
      </c>
      <c r="I58" s="115">
        <f>[1]เมย!$C$11</f>
        <v>5</v>
      </c>
      <c r="J58" s="115">
        <f>[1]พค!$C$11</f>
        <v>1</v>
      </c>
      <c r="K58" s="115">
        <f>[1]มิย!$C$11</f>
        <v>1</v>
      </c>
      <c r="L58" s="115">
        <f>[1]กค!$C$11</f>
        <v>1</v>
      </c>
      <c r="M58" s="115">
        <f>[1]สค!$C$11</f>
        <v>0</v>
      </c>
      <c r="N58" s="115">
        <f>[1]กย!$C$11</f>
        <v>4</v>
      </c>
      <c r="O58" s="114">
        <f t="shared" si="1"/>
        <v>76</v>
      </c>
    </row>
    <row r="59" spans="1:17" x14ac:dyDescent="0.2">
      <c r="A59" s="117" t="s">
        <v>66</v>
      </c>
      <c r="B59" s="104" t="s">
        <v>113</v>
      </c>
      <c r="C59" s="104">
        <f>[1]ตค!$J$12</f>
        <v>0.57379999999999998</v>
      </c>
      <c r="D59" s="104">
        <f>[1]พย!$J$12</f>
        <v>0.60450000000000004</v>
      </c>
      <c r="E59" s="104">
        <f>[1]ธค!$J$12</f>
        <v>0.65369999999999995</v>
      </c>
      <c r="F59" s="104">
        <f>[1]มค!$J$12</f>
        <v>0.65500000000000003</v>
      </c>
      <c r="G59" s="104">
        <f>[1]กพ!$J$12</f>
        <v>0.65149999999999997</v>
      </c>
      <c r="H59" s="104">
        <f>[1]มีค!$J$12</f>
        <v>0.71960000000000002</v>
      </c>
      <c r="I59" s="104">
        <f>[1]เมย!$J$12</f>
        <v>0.64080000000000004</v>
      </c>
      <c r="J59" s="104">
        <f>[1]พค!$J$12</f>
        <v>0.58640000000000003</v>
      </c>
      <c r="K59" s="104">
        <f>[1]มิย!$J$12</f>
        <v>0.59230000000000005</v>
      </c>
      <c r="L59" s="104">
        <f>[1]กค!$J$12</f>
        <v>0.58760000000000001</v>
      </c>
      <c r="M59" s="104">
        <f>[1]สค!$J$12</f>
        <v>0.58740000000000003</v>
      </c>
      <c r="N59" s="104">
        <f>[1]กย!$J$12</f>
        <v>0.5403</v>
      </c>
      <c r="O59" s="109">
        <f t="shared" si="1"/>
        <v>7.3929000000000009</v>
      </c>
      <c r="P59" s="107">
        <f>+O60/O64</f>
        <v>0.6195481932021466</v>
      </c>
      <c r="Q59" s="110" t="s">
        <v>113</v>
      </c>
    </row>
    <row r="60" spans="1:17" x14ac:dyDescent="0.2">
      <c r="B60" s="104" t="s">
        <v>114</v>
      </c>
      <c r="C60" s="104">
        <f t="shared" ref="C60:N60" si="17">+C59*C64</f>
        <v>170.4186</v>
      </c>
      <c r="D60" s="104">
        <f t="shared" si="17"/>
        <v>157.77450000000002</v>
      </c>
      <c r="E60" s="104">
        <f t="shared" si="17"/>
        <v>188.26559999999998</v>
      </c>
      <c r="F60" s="104">
        <f t="shared" si="17"/>
        <v>172.92000000000002</v>
      </c>
      <c r="G60" s="104">
        <f t="shared" si="17"/>
        <v>149.1935</v>
      </c>
      <c r="H60" s="104">
        <f t="shared" si="17"/>
        <v>187.81560000000002</v>
      </c>
      <c r="I60" s="104">
        <f t="shared" si="17"/>
        <v>139.05360000000002</v>
      </c>
      <c r="J60" s="104">
        <f t="shared" si="17"/>
        <v>133.69920000000002</v>
      </c>
      <c r="K60" s="104">
        <f t="shared" si="17"/>
        <v>121.42150000000001</v>
      </c>
      <c r="L60" s="104">
        <f t="shared" si="17"/>
        <v>95.191199999999995</v>
      </c>
      <c r="M60" s="104">
        <f t="shared" si="17"/>
        <v>111.60600000000001</v>
      </c>
      <c r="N60" s="104">
        <f t="shared" si="17"/>
        <v>104.2779</v>
      </c>
      <c r="O60" s="109">
        <f t="shared" si="1"/>
        <v>1731.6371999999999</v>
      </c>
    </row>
    <row r="61" spans="1:17" x14ac:dyDescent="0.2">
      <c r="B61" s="104" t="s">
        <v>115</v>
      </c>
      <c r="C61" s="104">
        <f>[1]ตค!$K$12</f>
        <v>0.52639999999999998</v>
      </c>
      <c r="D61" s="104">
        <f>[1]พย!$K$12</f>
        <v>0.56230000000000002</v>
      </c>
      <c r="E61" s="104">
        <f>[1]ธค!$K$12</f>
        <v>0.59570000000000001</v>
      </c>
      <c r="F61" s="104">
        <f>[1]มค!$K$12</f>
        <v>0.60909999999999997</v>
      </c>
      <c r="G61" s="104">
        <f>[1]กพ!$K$12</f>
        <v>0.60229999999999995</v>
      </c>
      <c r="H61" s="104">
        <f>[1]มีค!$K$12</f>
        <v>0.64570000000000005</v>
      </c>
      <c r="I61" s="104">
        <f>[1]เมย!$K$12</f>
        <v>0.5968</v>
      </c>
      <c r="J61" s="104">
        <f>[1]พค!$K$12</f>
        <v>0.55010000000000003</v>
      </c>
      <c r="K61" s="104">
        <f>[1]มิย!$K$12</f>
        <v>0.59179999999999999</v>
      </c>
      <c r="L61" s="104">
        <f>[1]กค!$K$12</f>
        <v>0.58379999999999999</v>
      </c>
      <c r="M61" s="104">
        <f>[1]สค!$K$12</f>
        <v>0.58819999999999995</v>
      </c>
      <c r="N61" s="104">
        <f>[1]กย!$K$12</f>
        <v>0.53979999999999995</v>
      </c>
      <c r="O61" s="109">
        <f t="shared" si="1"/>
        <v>6.9919999999999991</v>
      </c>
      <c r="P61" s="107">
        <f>+O62/O64</f>
        <v>0.58271266547406075</v>
      </c>
      <c r="Q61" s="110" t="s">
        <v>115</v>
      </c>
    </row>
    <row r="62" spans="1:17" x14ac:dyDescent="0.2">
      <c r="B62" s="104" t="s">
        <v>116</v>
      </c>
      <c r="C62" s="104">
        <f t="shared" ref="C62:N62" si="18">+C61*C64</f>
        <v>156.3408</v>
      </c>
      <c r="D62" s="104">
        <f t="shared" si="18"/>
        <v>146.7603</v>
      </c>
      <c r="E62" s="104">
        <f t="shared" si="18"/>
        <v>171.5616</v>
      </c>
      <c r="F62" s="104">
        <f t="shared" si="18"/>
        <v>160.80240000000001</v>
      </c>
      <c r="G62" s="104">
        <f t="shared" si="18"/>
        <v>137.92669999999998</v>
      </c>
      <c r="H62" s="104">
        <f t="shared" si="18"/>
        <v>168.52770000000001</v>
      </c>
      <c r="I62" s="104">
        <f t="shared" si="18"/>
        <v>129.50559999999999</v>
      </c>
      <c r="J62" s="104">
        <f t="shared" si="18"/>
        <v>125.42280000000001</v>
      </c>
      <c r="K62" s="104">
        <f t="shared" si="18"/>
        <v>121.319</v>
      </c>
      <c r="L62" s="104">
        <f t="shared" si="18"/>
        <v>94.575599999999994</v>
      </c>
      <c r="M62" s="104">
        <f t="shared" si="18"/>
        <v>111.758</v>
      </c>
      <c r="N62" s="104">
        <f t="shared" si="18"/>
        <v>104.1814</v>
      </c>
      <c r="O62" s="109">
        <f t="shared" si="1"/>
        <v>1628.6818999999998</v>
      </c>
    </row>
    <row r="63" spans="1:17" x14ac:dyDescent="0.2">
      <c r="B63" s="104" t="s">
        <v>117</v>
      </c>
      <c r="C63" s="112">
        <v>5881</v>
      </c>
      <c r="D63" s="112">
        <v>6095</v>
      </c>
      <c r="E63" s="112">
        <v>6773</v>
      </c>
      <c r="F63" s="112">
        <v>7061</v>
      </c>
      <c r="G63" s="112">
        <v>6867</v>
      </c>
      <c r="H63" s="112">
        <v>7031</v>
      </c>
      <c r="I63" s="112">
        <v>6603</v>
      </c>
      <c r="J63" s="112">
        <v>7459</v>
      </c>
      <c r="K63" s="112">
        <v>6669</v>
      </c>
      <c r="L63" s="112">
        <v>7287</v>
      </c>
      <c r="M63" s="112">
        <v>9111</v>
      </c>
      <c r="N63" s="112">
        <v>6762</v>
      </c>
      <c r="O63" s="113">
        <f t="shared" si="1"/>
        <v>83599</v>
      </c>
    </row>
    <row r="64" spans="1:17" x14ac:dyDescent="0.2">
      <c r="B64" s="104" t="s">
        <v>118</v>
      </c>
      <c r="C64" s="112">
        <f>[1]ตค!$B$12</f>
        <v>297</v>
      </c>
      <c r="D64" s="112">
        <f>[1]พย!$B$12</f>
        <v>261</v>
      </c>
      <c r="E64" s="112">
        <f>[1]ธค!$B$12</f>
        <v>288</v>
      </c>
      <c r="F64" s="112">
        <f>[1]มค!$B$12</f>
        <v>264</v>
      </c>
      <c r="G64" s="112">
        <f>[1]กพ!$B$12</f>
        <v>229</v>
      </c>
      <c r="H64" s="112">
        <f>[1]มีค!$B$12</f>
        <v>261</v>
      </c>
      <c r="I64" s="112">
        <f>[1]เมย!$B$12</f>
        <v>217</v>
      </c>
      <c r="J64" s="112">
        <f>[1]พค!$B$12</f>
        <v>228</v>
      </c>
      <c r="K64" s="112">
        <f>[1]มิย!$B$12</f>
        <v>205</v>
      </c>
      <c r="L64" s="112">
        <f>[1]กค!$B$12</f>
        <v>162</v>
      </c>
      <c r="M64" s="112">
        <f>[1]สค!$B$12</f>
        <v>190</v>
      </c>
      <c r="N64" s="112">
        <f>[1]กย!$B$12</f>
        <v>193</v>
      </c>
      <c r="O64" s="113">
        <f t="shared" si="1"/>
        <v>2795</v>
      </c>
    </row>
    <row r="65" spans="1:17" x14ac:dyDescent="0.2">
      <c r="B65" s="114" t="s">
        <v>137</v>
      </c>
      <c r="C65" s="115">
        <f>[1]ตค!$C$12</f>
        <v>0</v>
      </c>
      <c r="D65" s="115">
        <f>[1]พย!$C$12</f>
        <v>0</v>
      </c>
      <c r="E65" s="115">
        <f>[1]ธค!$C$12</f>
        <v>0</v>
      </c>
      <c r="F65" s="115">
        <f>[1]มค!$C$12</f>
        <v>0</v>
      </c>
      <c r="G65" s="115">
        <f>[1]กพ!$C$12</f>
        <v>0</v>
      </c>
      <c r="H65" s="115">
        <f>[1]มีค!$C$12</f>
        <v>0</v>
      </c>
      <c r="I65" s="115">
        <f>[1]เมย!$C$12</f>
        <v>0</v>
      </c>
      <c r="J65" s="115">
        <f>[1]พค!$C$12</f>
        <v>0</v>
      </c>
      <c r="K65" s="115">
        <f>[1]มิย!$C$12</f>
        <v>0</v>
      </c>
      <c r="L65" s="115">
        <f>[1]กค!$C$12</f>
        <v>0</v>
      </c>
      <c r="M65" s="115">
        <f>[1]สค!$C$12</f>
        <v>0</v>
      </c>
      <c r="N65" s="115">
        <f>[1]กย!$C$12</f>
        <v>0</v>
      </c>
      <c r="O65" s="114">
        <f t="shared" si="1"/>
        <v>0</v>
      </c>
    </row>
    <row r="66" spans="1:17" x14ac:dyDescent="0.2">
      <c r="A66" s="117" t="s">
        <v>64</v>
      </c>
      <c r="B66" s="104" t="s">
        <v>113</v>
      </c>
      <c r="C66" s="104">
        <f>[1]ตค!$J$13</f>
        <v>0.66849999999999998</v>
      </c>
      <c r="D66" s="104">
        <f>[1]พย!$J$13</f>
        <v>0.60299999999999998</v>
      </c>
      <c r="E66" s="104">
        <f>[1]ธค!$J$13</f>
        <v>0.69769999999999999</v>
      </c>
      <c r="F66" s="104">
        <f>[1]มค!$J$13</f>
        <v>0.68389999999999995</v>
      </c>
      <c r="G66" s="104">
        <f>[1]กพ!$J$13</f>
        <v>0.66090000000000004</v>
      </c>
      <c r="H66" s="104">
        <f>[1]มีค!$J$13</f>
        <v>0.7157</v>
      </c>
      <c r="I66" s="104">
        <f>[1]เมย!$J$13</f>
        <v>0.65969999999999995</v>
      </c>
      <c r="J66" s="104">
        <f>[1]พค!$J$13</f>
        <v>0.74350000000000005</v>
      </c>
      <c r="K66" s="104">
        <f>[1]มิย!$J$13</f>
        <v>0.57269999999999999</v>
      </c>
      <c r="L66" s="104">
        <f>[1]กค!$J$13</f>
        <v>0.60819999999999996</v>
      </c>
      <c r="M66" s="104">
        <f>[1]สค!$J$13</f>
        <v>0.58279999999999998</v>
      </c>
      <c r="N66" s="104">
        <f>[1]กย!$J$13</f>
        <v>0.61229999999999996</v>
      </c>
      <c r="O66" s="109">
        <f t="shared" si="1"/>
        <v>7.8089000000000004</v>
      </c>
      <c r="P66" s="107">
        <f>+O67/O71</f>
        <v>0.64493059259259256</v>
      </c>
      <c r="Q66" s="110" t="s">
        <v>113</v>
      </c>
    </row>
    <row r="67" spans="1:17" x14ac:dyDescent="0.2">
      <c r="B67" s="104" t="s">
        <v>114</v>
      </c>
      <c r="C67" s="104">
        <f t="shared" ref="C67:N67" si="19">+C66*C71</f>
        <v>237.98599999999999</v>
      </c>
      <c r="D67" s="104">
        <f t="shared" si="19"/>
        <v>155.57399999999998</v>
      </c>
      <c r="E67" s="104">
        <f t="shared" si="19"/>
        <v>150.00549999999998</v>
      </c>
      <c r="F67" s="104">
        <f t="shared" si="19"/>
        <v>146.35459999999998</v>
      </c>
      <c r="G67" s="104">
        <f t="shared" si="19"/>
        <v>128.21460000000002</v>
      </c>
      <c r="H67" s="104">
        <f t="shared" si="19"/>
        <v>145.28710000000001</v>
      </c>
      <c r="I67" s="104">
        <f t="shared" si="19"/>
        <v>143.81459999999998</v>
      </c>
      <c r="J67" s="104">
        <f t="shared" si="19"/>
        <v>74.350000000000009</v>
      </c>
      <c r="K67" s="104">
        <f t="shared" si="19"/>
        <v>120.83969999999999</v>
      </c>
      <c r="L67" s="104">
        <f t="shared" si="19"/>
        <v>144.7516</v>
      </c>
      <c r="M67" s="104">
        <f t="shared" si="19"/>
        <v>152.6936</v>
      </c>
      <c r="N67" s="104">
        <f t="shared" si="19"/>
        <v>141.44129999999998</v>
      </c>
      <c r="O67" s="109">
        <f t="shared" si="1"/>
        <v>1741.3126</v>
      </c>
    </row>
    <row r="68" spans="1:17" x14ac:dyDescent="0.2">
      <c r="B68" s="104" t="s">
        <v>115</v>
      </c>
      <c r="C68" s="104">
        <f>[1]ตค!$K$13</f>
        <v>0.62119999999999997</v>
      </c>
      <c r="D68" s="104">
        <f>[1]พย!$K$13</f>
        <v>0.58799999999999997</v>
      </c>
      <c r="E68" s="104">
        <f>[1]ธค!$K$13</f>
        <v>0.69730000000000003</v>
      </c>
      <c r="F68" s="104">
        <f>[1]มค!$K$13</f>
        <v>0.6593</v>
      </c>
      <c r="G68" s="104">
        <f>[1]กพ!$K$13</f>
        <v>0.64539999999999997</v>
      </c>
      <c r="H68" s="104">
        <f>[1]มีค!$K$13</f>
        <v>0.7006</v>
      </c>
      <c r="I68" s="104">
        <f>[1]เมย!$K$13</f>
        <v>0.63160000000000005</v>
      </c>
      <c r="J68" s="104">
        <f>[1]พค!$K$13</f>
        <v>0.72560000000000002</v>
      </c>
      <c r="K68" s="104">
        <f>[1]มิย!$K$13</f>
        <v>0.57189999999999996</v>
      </c>
      <c r="L68" s="104">
        <f>[1]กค!$K$13</f>
        <v>0.60740000000000005</v>
      </c>
      <c r="M68" s="104">
        <f>[1]สค!$K$13</f>
        <v>0.58199999999999996</v>
      </c>
      <c r="N68" s="104">
        <f>[1]กย!$K$13</f>
        <v>0.60940000000000005</v>
      </c>
      <c r="O68" s="109">
        <f t="shared" si="1"/>
        <v>7.6397000000000004</v>
      </c>
      <c r="P68" s="107">
        <f>+O69/O71</f>
        <v>0.62963948148148152</v>
      </c>
      <c r="Q68" s="110" t="s">
        <v>115</v>
      </c>
    </row>
    <row r="69" spans="1:17" x14ac:dyDescent="0.2">
      <c r="B69" s="104" t="s">
        <v>116</v>
      </c>
      <c r="C69" s="104">
        <f t="shared" ref="C69:N69" si="20">+C68*C71</f>
        <v>221.1472</v>
      </c>
      <c r="D69" s="104">
        <f t="shared" si="20"/>
        <v>151.70399999999998</v>
      </c>
      <c r="E69" s="104">
        <f t="shared" si="20"/>
        <v>149.9195</v>
      </c>
      <c r="F69" s="104">
        <f t="shared" si="20"/>
        <v>141.09020000000001</v>
      </c>
      <c r="G69" s="104">
        <f t="shared" si="20"/>
        <v>125.2076</v>
      </c>
      <c r="H69" s="104">
        <f t="shared" si="20"/>
        <v>142.2218</v>
      </c>
      <c r="I69" s="104">
        <f t="shared" si="20"/>
        <v>137.68880000000001</v>
      </c>
      <c r="J69" s="104">
        <f t="shared" si="20"/>
        <v>72.56</v>
      </c>
      <c r="K69" s="104">
        <f t="shared" si="20"/>
        <v>120.67089999999999</v>
      </c>
      <c r="L69" s="104">
        <f t="shared" si="20"/>
        <v>144.56120000000001</v>
      </c>
      <c r="M69" s="104">
        <f t="shared" si="20"/>
        <v>152.48399999999998</v>
      </c>
      <c r="N69" s="104">
        <f t="shared" si="20"/>
        <v>140.7714</v>
      </c>
      <c r="O69" s="109">
        <f t="shared" si="1"/>
        <v>1700.0266000000001</v>
      </c>
    </row>
    <row r="70" spans="1:17" x14ac:dyDescent="0.2">
      <c r="B70" s="104" t="s">
        <v>117</v>
      </c>
      <c r="C70" s="112">
        <v>8657</v>
      </c>
      <c r="D70" s="112">
        <v>7880</v>
      </c>
      <c r="E70" s="112">
        <v>7038</v>
      </c>
      <c r="F70" s="112">
        <v>7157</v>
      </c>
      <c r="G70" s="112">
        <v>7551</v>
      </c>
      <c r="H70" s="112">
        <v>7248</v>
      </c>
      <c r="I70" s="112">
        <v>6965</v>
      </c>
      <c r="J70" s="112">
        <v>7944</v>
      </c>
      <c r="K70" s="112">
        <v>7187</v>
      </c>
      <c r="L70" s="112">
        <v>8024</v>
      </c>
      <c r="M70" s="112">
        <v>8089</v>
      </c>
      <c r="N70" s="112">
        <v>7231</v>
      </c>
      <c r="O70" s="113">
        <f t="shared" si="1"/>
        <v>90971</v>
      </c>
    </row>
    <row r="71" spans="1:17" x14ac:dyDescent="0.2">
      <c r="B71" s="104" t="s">
        <v>118</v>
      </c>
      <c r="C71" s="112">
        <f>[1]ตค!$B$13</f>
        <v>356</v>
      </c>
      <c r="D71" s="112">
        <f>[1]พย!$B$13</f>
        <v>258</v>
      </c>
      <c r="E71" s="112">
        <f>[1]ธค!$B$13</f>
        <v>215</v>
      </c>
      <c r="F71" s="112">
        <f>[1]มค!$B$13</f>
        <v>214</v>
      </c>
      <c r="G71" s="112">
        <f>[1]กพ!$B$13</f>
        <v>194</v>
      </c>
      <c r="H71" s="112">
        <f>[1]มีค!$B$13</f>
        <v>203</v>
      </c>
      <c r="I71" s="112">
        <f>[1]เมย!$B$13</f>
        <v>218</v>
      </c>
      <c r="J71" s="112">
        <f>[1]พค!$B$13</f>
        <v>100</v>
      </c>
      <c r="K71" s="112">
        <f>[1]มิย!$B$13</f>
        <v>211</v>
      </c>
      <c r="L71" s="112">
        <f>[1]กค!$B$13</f>
        <v>238</v>
      </c>
      <c r="M71" s="112">
        <f>[1]สค!$B$13</f>
        <v>262</v>
      </c>
      <c r="N71" s="112">
        <f>[1]กย!$B$13</f>
        <v>231</v>
      </c>
      <c r="O71" s="113">
        <f t="shared" si="1"/>
        <v>2700</v>
      </c>
    </row>
    <row r="72" spans="1:17" x14ac:dyDescent="0.2">
      <c r="B72" s="114" t="s">
        <v>137</v>
      </c>
      <c r="C72" s="115">
        <f>[1]ตค!$C$13</f>
        <v>5</v>
      </c>
      <c r="D72" s="115">
        <f>[1]พย!$C$13</f>
        <v>3</v>
      </c>
      <c r="E72" s="115">
        <f>[1]ธค!$C$13</f>
        <v>2</v>
      </c>
      <c r="F72" s="115">
        <f>[1]มค!$C$13</f>
        <v>3</v>
      </c>
      <c r="G72" s="115">
        <f>[1]กพ!$C$13</f>
        <v>2</v>
      </c>
      <c r="H72" s="115">
        <f>[1]มีค!$C$13</f>
        <v>0</v>
      </c>
      <c r="I72" s="115">
        <f>[1]เมย!$C$13</f>
        <v>0</v>
      </c>
      <c r="J72" s="115">
        <f>[1]พค!$C$13</f>
        <v>38</v>
      </c>
      <c r="K72" s="115">
        <f>[1]มิย!$C$13</f>
        <v>7</v>
      </c>
      <c r="L72" s="115">
        <f>[1]กค!$C$13</f>
        <v>3</v>
      </c>
      <c r="M72" s="115">
        <f>[1]สค!$C$13</f>
        <v>1</v>
      </c>
      <c r="N72" s="115">
        <f>[1]กย!$C$13</f>
        <v>3</v>
      </c>
      <c r="O72" s="114">
        <f t="shared" si="1"/>
        <v>67</v>
      </c>
    </row>
    <row r="73" spans="1:17" x14ac:dyDescent="0.2">
      <c r="A73" s="117" t="s">
        <v>58</v>
      </c>
      <c r="B73" s="104" t="s">
        <v>113</v>
      </c>
      <c r="C73" s="104">
        <f>[1]ตค!$J$14</f>
        <v>0.59460000000000002</v>
      </c>
      <c r="D73" s="104">
        <f>[1]พย!$J$14</f>
        <v>0.53610000000000002</v>
      </c>
      <c r="E73" s="104">
        <f>[1]ธค!$J$14</f>
        <v>0.62060000000000004</v>
      </c>
      <c r="F73" s="104">
        <f>[1]มค!$J$14</f>
        <v>0.66700000000000004</v>
      </c>
      <c r="G73" s="104">
        <f>[1]กพ!$J$14</f>
        <v>0.60240000000000005</v>
      </c>
      <c r="H73" s="104">
        <f>[1]มีค!$J$14</f>
        <v>0.51549999999999996</v>
      </c>
      <c r="I73" s="104">
        <f>[1]เมย!$J$14</f>
        <v>0.84560000000000002</v>
      </c>
      <c r="J73" s="104">
        <f>[1]พค!$J$14</f>
        <v>0.47439999999999999</v>
      </c>
      <c r="K73" s="104">
        <f>[1]มิย!$J$14</f>
        <v>0.53090000000000004</v>
      </c>
      <c r="L73" s="104">
        <f>[1]กค!$J$14</f>
        <v>0.50729999999999997</v>
      </c>
      <c r="M73" s="104">
        <f>[1]สค!$J$14</f>
        <v>0.57489999999999997</v>
      </c>
      <c r="N73" s="104">
        <f>[1]กย!$J$14</f>
        <v>0.50729999999999997</v>
      </c>
      <c r="O73" s="109">
        <f t="shared" si="1"/>
        <v>6.9766000000000004</v>
      </c>
      <c r="P73" s="107">
        <f>+O74/O78</f>
        <v>0.57822004024144857</v>
      </c>
      <c r="Q73" s="110" t="s">
        <v>113</v>
      </c>
    </row>
    <row r="74" spans="1:17" x14ac:dyDescent="0.2">
      <c r="B74" s="104" t="s">
        <v>114</v>
      </c>
      <c r="C74" s="104">
        <f t="shared" ref="C74:N74" si="21">+C73*C78</f>
        <v>160.542</v>
      </c>
      <c r="D74" s="104">
        <f t="shared" si="21"/>
        <v>149.5719</v>
      </c>
      <c r="E74" s="104">
        <f t="shared" si="21"/>
        <v>131.56720000000001</v>
      </c>
      <c r="F74" s="104">
        <f t="shared" si="21"/>
        <v>128.73099999999999</v>
      </c>
      <c r="G74" s="104">
        <f t="shared" si="21"/>
        <v>119.87760000000002</v>
      </c>
      <c r="H74" s="104">
        <f t="shared" si="21"/>
        <v>103.6155</v>
      </c>
      <c r="I74" s="104">
        <f t="shared" si="21"/>
        <v>145.44319999999999</v>
      </c>
      <c r="J74" s="104">
        <f t="shared" si="21"/>
        <v>88.712800000000001</v>
      </c>
      <c r="K74" s="104">
        <f t="shared" si="21"/>
        <v>94.500200000000007</v>
      </c>
      <c r="L74" s="104">
        <f t="shared" si="21"/>
        <v>98.92349999999999</v>
      </c>
      <c r="M74" s="104">
        <f t="shared" si="21"/>
        <v>110.38079999999999</v>
      </c>
      <c r="N74" s="104">
        <f t="shared" si="21"/>
        <v>105.0111</v>
      </c>
      <c r="O74" s="109">
        <f t="shared" si="1"/>
        <v>1436.8767999999998</v>
      </c>
    </row>
    <row r="75" spans="1:17" x14ac:dyDescent="0.2">
      <c r="B75" s="104" t="s">
        <v>115</v>
      </c>
      <c r="C75" s="104">
        <f>[1]ตค!$K$14</f>
        <v>0.54820000000000002</v>
      </c>
      <c r="D75" s="104">
        <f>[1]พย!$K$14</f>
        <v>0.52029999999999998</v>
      </c>
      <c r="E75" s="104">
        <f>[1]ธค!$K$14</f>
        <v>0.60770000000000002</v>
      </c>
      <c r="F75" s="104">
        <f>[1]มค!$K$14</f>
        <v>0.61750000000000005</v>
      </c>
      <c r="G75" s="104">
        <f>[1]กพ!$K$14</f>
        <v>0.56779999999999997</v>
      </c>
      <c r="H75" s="104">
        <f>[1]มีค!$K$14</f>
        <v>0.49630000000000002</v>
      </c>
      <c r="I75" s="104">
        <f>[1]เมย!$K$14</f>
        <v>0.80169999999999997</v>
      </c>
      <c r="J75" s="104">
        <f>[1]พค!$K$14</f>
        <v>0.47220000000000001</v>
      </c>
      <c r="K75" s="104">
        <f>[1]มิย!$K$14</f>
        <v>0.52880000000000005</v>
      </c>
      <c r="L75" s="104">
        <f>[1]กค!$K$14</f>
        <v>0.50509999999999999</v>
      </c>
      <c r="M75" s="104">
        <f>[1]สค!$K$14</f>
        <v>0.57489999999999997</v>
      </c>
      <c r="N75" s="104">
        <f>[1]กย!$K$14</f>
        <v>0.505</v>
      </c>
      <c r="O75" s="109">
        <f t="shared" si="1"/>
        <v>6.7455000000000007</v>
      </c>
      <c r="P75" s="107">
        <f>+O76/O78</f>
        <v>0.55841714285714283</v>
      </c>
      <c r="Q75" s="110" t="s">
        <v>115</v>
      </c>
    </row>
    <row r="76" spans="1:17" x14ac:dyDescent="0.2">
      <c r="B76" s="104" t="s">
        <v>116</v>
      </c>
      <c r="C76" s="104">
        <f t="shared" ref="C76:N76" si="22">+C75*C78</f>
        <v>148.01400000000001</v>
      </c>
      <c r="D76" s="104">
        <f t="shared" si="22"/>
        <v>145.16370000000001</v>
      </c>
      <c r="E76" s="104">
        <f t="shared" si="22"/>
        <v>128.83240000000001</v>
      </c>
      <c r="F76" s="104">
        <f t="shared" si="22"/>
        <v>119.17750000000001</v>
      </c>
      <c r="G76" s="104">
        <f t="shared" si="22"/>
        <v>112.9922</v>
      </c>
      <c r="H76" s="104">
        <f t="shared" si="22"/>
        <v>99.75630000000001</v>
      </c>
      <c r="I76" s="104">
        <f t="shared" si="22"/>
        <v>137.89239999999998</v>
      </c>
      <c r="J76" s="104">
        <f t="shared" si="22"/>
        <v>88.301400000000001</v>
      </c>
      <c r="K76" s="104">
        <f t="shared" si="22"/>
        <v>94.126400000000004</v>
      </c>
      <c r="L76" s="104">
        <f t="shared" si="22"/>
        <v>98.494500000000002</v>
      </c>
      <c r="M76" s="104">
        <f t="shared" si="22"/>
        <v>110.38079999999999</v>
      </c>
      <c r="N76" s="104">
        <f t="shared" si="22"/>
        <v>104.535</v>
      </c>
      <c r="O76" s="109">
        <f t="shared" si="1"/>
        <v>1387.6666</v>
      </c>
    </row>
    <row r="77" spans="1:17" x14ac:dyDescent="0.2">
      <c r="B77" s="104" t="s">
        <v>117</v>
      </c>
      <c r="C77" s="112">
        <v>6472</v>
      </c>
      <c r="D77" s="112">
        <v>6714</v>
      </c>
      <c r="E77" s="112">
        <v>6070</v>
      </c>
      <c r="F77" s="112">
        <v>6184</v>
      </c>
      <c r="G77" s="112">
        <v>6508</v>
      </c>
      <c r="H77" s="112">
        <v>6393</v>
      </c>
      <c r="I77" s="112">
        <v>5913</v>
      </c>
      <c r="J77" s="112">
        <v>6665</v>
      </c>
      <c r="K77" s="112">
        <v>6190</v>
      </c>
      <c r="L77" s="112">
        <v>8098</v>
      </c>
      <c r="M77" s="112">
        <v>7107</v>
      </c>
      <c r="N77" s="112">
        <v>6895</v>
      </c>
      <c r="O77" s="113">
        <f t="shared" si="1"/>
        <v>79209</v>
      </c>
    </row>
    <row r="78" spans="1:17" x14ac:dyDescent="0.2">
      <c r="B78" s="104" t="s">
        <v>118</v>
      </c>
      <c r="C78" s="112">
        <f>[1]ตค!$B$14</f>
        <v>270</v>
      </c>
      <c r="D78" s="112">
        <f>[1]พย!$B$14</f>
        <v>279</v>
      </c>
      <c r="E78" s="112">
        <f>[1]ธค!$B$14</f>
        <v>212</v>
      </c>
      <c r="F78" s="112">
        <f>[1]มค!$B$14</f>
        <v>193</v>
      </c>
      <c r="G78" s="112">
        <f>[1]กพ!$B$14</f>
        <v>199</v>
      </c>
      <c r="H78" s="112">
        <f>[1]มีค!$B$14</f>
        <v>201</v>
      </c>
      <c r="I78" s="112">
        <f>[1]เมย!$B$14</f>
        <v>172</v>
      </c>
      <c r="J78" s="112">
        <f>[1]พค!$B$14</f>
        <v>187</v>
      </c>
      <c r="K78" s="112">
        <f>[1]มิย!$B$14</f>
        <v>178</v>
      </c>
      <c r="L78" s="112">
        <f>[1]กค!$B$14</f>
        <v>195</v>
      </c>
      <c r="M78" s="112">
        <f>[1]สค!$B$14</f>
        <v>192</v>
      </c>
      <c r="N78" s="112">
        <f>[1]กย!$B$14</f>
        <v>207</v>
      </c>
      <c r="O78" s="113">
        <f t="shared" ref="O78:O112" si="23">SUM(C78:N78)</f>
        <v>2485</v>
      </c>
    </row>
    <row r="79" spans="1:17" x14ac:dyDescent="0.2">
      <c r="B79" s="114" t="s">
        <v>137</v>
      </c>
      <c r="C79" s="115">
        <f>[1]ตค!$C$14</f>
        <v>38</v>
      </c>
      <c r="D79" s="115">
        <f>[1]พย!$C$14</f>
        <v>33</v>
      </c>
      <c r="E79" s="115">
        <f>[1]ธค!$C$14</f>
        <v>9</v>
      </c>
      <c r="F79" s="115">
        <f>[1]มค!$C$14</f>
        <v>10</v>
      </c>
      <c r="G79" s="115">
        <f>[1]กพ!$C$14</f>
        <v>35</v>
      </c>
      <c r="H79" s="115">
        <f>[1]มีค!$C$14</f>
        <v>62</v>
      </c>
      <c r="I79" s="115">
        <f>[1]เมย!$C$14</f>
        <v>21</v>
      </c>
      <c r="J79" s="115">
        <f>[1]พค!$C$14</f>
        <v>46</v>
      </c>
      <c r="K79" s="115">
        <f>[1]มิย!$C$14</f>
        <v>18</v>
      </c>
      <c r="L79" s="115">
        <f>[1]กค!$C$14</f>
        <v>84</v>
      </c>
      <c r="M79" s="115">
        <f>[1]สค!$C$14</f>
        <v>10</v>
      </c>
      <c r="N79" s="115">
        <f>[1]กย!$C$14</f>
        <v>9</v>
      </c>
      <c r="O79" s="114">
        <f t="shared" si="23"/>
        <v>375</v>
      </c>
    </row>
    <row r="80" spans="1:17" x14ac:dyDescent="0.2">
      <c r="A80" s="117" t="s">
        <v>59</v>
      </c>
      <c r="B80" s="104" t="s">
        <v>113</v>
      </c>
      <c r="C80" s="104">
        <f>[1]ตค!$J$15</f>
        <v>0.52829999999999999</v>
      </c>
      <c r="D80" s="104">
        <f>[1]พย!$J$15</f>
        <v>0.57220000000000004</v>
      </c>
      <c r="E80" s="104">
        <f>[1]ธค!$J$15</f>
        <v>0.59809999999999997</v>
      </c>
      <c r="F80" s="104">
        <f>[1]มค!$J$15</f>
        <v>0.63070000000000004</v>
      </c>
      <c r="G80" s="104">
        <f>[1]กพ!$J$15</f>
        <v>0.62519999999999998</v>
      </c>
      <c r="H80" s="104">
        <f>[1]มีค!$J$15</f>
        <v>0.60229999999999995</v>
      </c>
      <c r="I80" s="104">
        <f>[1]เมย!$J$15</f>
        <v>0.53710000000000002</v>
      </c>
      <c r="J80" s="104">
        <f>[1]พค!$J$15</f>
        <v>0.45279999999999998</v>
      </c>
      <c r="K80" s="104">
        <f>[1]มิย!$J$15</f>
        <v>0.49159999999999998</v>
      </c>
      <c r="L80" s="104">
        <f>[1]กค!$J$15</f>
        <v>0.53690000000000004</v>
      </c>
      <c r="M80" s="104">
        <f>[1]สค!$J$15</f>
        <v>0.53920000000000001</v>
      </c>
      <c r="N80" s="104">
        <f>[1]กย!$J$15</f>
        <v>0.57599999999999996</v>
      </c>
      <c r="O80" s="109">
        <f t="shared" si="23"/>
        <v>6.6903999999999995</v>
      </c>
      <c r="P80" s="107">
        <f>+O81/O85</f>
        <v>0.55923816817755556</v>
      </c>
      <c r="Q80" s="110" t="s">
        <v>113</v>
      </c>
    </row>
    <row r="81" spans="1:17" x14ac:dyDescent="0.2">
      <c r="B81" s="104" t="s">
        <v>114</v>
      </c>
      <c r="C81" s="104">
        <f t="shared" ref="C81:N81" si="24">+C80*C85</f>
        <v>121.509</v>
      </c>
      <c r="D81" s="104">
        <f t="shared" si="24"/>
        <v>95.557400000000001</v>
      </c>
      <c r="E81" s="104">
        <f t="shared" si="24"/>
        <v>180.62619999999998</v>
      </c>
      <c r="F81" s="104">
        <f t="shared" si="24"/>
        <v>193.62490000000003</v>
      </c>
      <c r="G81" s="104">
        <f t="shared" si="24"/>
        <v>179.4324</v>
      </c>
      <c r="H81" s="104">
        <f t="shared" si="24"/>
        <v>164.42789999999999</v>
      </c>
      <c r="I81" s="104">
        <f t="shared" si="24"/>
        <v>127.29270000000001</v>
      </c>
      <c r="J81" s="104">
        <f t="shared" si="24"/>
        <v>118.18079999999999</v>
      </c>
      <c r="K81" s="104">
        <f t="shared" si="24"/>
        <v>137.648</v>
      </c>
      <c r="L81" s="104">
        <f t="shared" si="24"/>
        <v>152.4796</v>
      </c>
      <c r="M81" s="104">
        <f t="shared" si="24"/>
        <v>156.36799999999999</v>
      </c>
      <c r="N81" s="104">
        <f t="shared" si="24"/>
        <v>161.85599999999999</v>
      </c>
      <c r="O81" s="109">
        <f t="shared" si="23"/>
        <v>1789.0029000000002</v>
      </c>
    </row>
    <row r="82" spans="1:17" x14ac:dyDescent="0.2">
      <c r="B82" s="104" t="s">
        <v>115</v>
      </c>
      <c r="C82" s="104">
        <f>[1]ตค!$K$15</f>
        <v>0.47889999999999999</v>
      </c>
      <c r="D82" s="104">
        <f>[1]พย!$K$15</f>
        <v>0.52900000000000003</v>
      </c>
      <c r="E82" s="104">
        <f>[1]ธค!$K$15</f>
        <v>0.56820000000000004</v>
      </c>
      <c r="F82" s="104">
        <f>[1]มค!$K$15</f>
        <v>0.59030000000000005</v>
      </c>
      <c r="G82" s="104">
        <f>[1]กพ!$K$15</f>
        <v>0.58809999999999996</v>
      </c>
      <c r="H82" s="104">
        <f>[1]มีค!$K$15</f>
        <v>0.57350000000000001</v>
      </c>
      <c r="I82" s="104">
        <f>[1]เมย!$K$15</f>
        <v>0.51649999999999996</v>
      </c>
      <c r="J82" s="104">
        <f>[1]พค!$K$15</f>
        <v>0.4486</v>
      </c>
      <c r="K82" s="104">
        <f>[1]มิย!$K$15</f>
        <v>0.4894</v>
      </c>
      <c r="L82" s="104">
        <f>[1]กค!$K$15</f>
        <v>0.53459999999999996</v>
      </c>
      <c r="M82" s="104">
        <f>[1]สค!$K$15</f>
        <v>0.53639999999999999</v>
      </c>
      <c r="N82" s="104">
        <f>[1]กย!$K$15</f>
        <v>0.57199999999999995</v>
      </c>
      <c r="O82" s="109">
        <f t="shared" si="23"/>
        <v>6.4255000000000004</v>
      </c>
      <c r="P82" s="107">
        <f>+O83/O85</f>
        <v>0.53807446076899024</v>
      </c>
      <c r="Q82" s="110" t="s">
        <v>115</v>
      </c>
    </row>
    <row r="83" spans="1:17" x14ac:dyDescent="0.2">
      <c r="B83" s="104" t="s">
        <v>116</v>
      </c>
      <c r="C83" s="104">
        <f t="shared" ref="C83:N83" si="25">+C82*C85</f>
        <v>110.14699999999999</v>
      </c>
      <c r="D83" s="104">
        <f t="shared" si="25"/>
        <v>88.343000000000004</v>
      </c>
      <c r="E83" s="104">
        <f t="shared" si="25"/>
        <v>171.59640000000002</v>
      </c>
      <c r="F83" s="104">
        <f t="shared" si="25"/>
        <v>181.22210000000001</v>
      </c>
      <c r="G83" s="104">
        <f t="shared" si="25"/>
        <v>168.78469999999999</v>
      </c>
      <c r="H83" s="104">
        <f t="shared" si="25"/>
        <v>156.56550000000001</v>
      </c>
      <c r="I83" s="104">
        <f t="shared" si="25"/>
        <v>122.41049999999998</v>
      </c>
      <c r="J83" s="104">
        <f t="shared" si="25"/>
        <v>117.08459999999999</v>
      </c>
      <c r="K83" s="104">
        <f t="shared" si="25"/>
        <v>137.03200000000001</v>
      </c>
      <c r="L83" s="104">
        <f t="shared" si="25"/>
        <v>151.82639999999998</v>
      </c>
      <c r="M83" s="104">
        <f t="shared" si="25"/>
        <v>155.55599999999998</v>
      </c>
      <c r="N83" s="104">
        <f t="shared" si="25"/>
        <v>160.732</v>
      </c>
      <c r="O83" s="109">
        <f t="shared" si="23"/>
        <v>1721.3001999999999</v>
      </c>
    </row>
    <row r="84" spans="1:17" x14ac:dyDescent="0.2">
      <c r="B84" s="104" t="s">
        <v>117</v>
      </c>
      <c r="C84" s="112">
        <v>4219</v>
      </c>
      <c r="D84" s="112">
        <v>4707</v>
      </c>
      <c r="E84" s="112">
        <v>7372</v>
      </c>
      <c r="F84" s="112">
        <v>7647</v>
      </c>
      <c r="G84" s="112">
        <v>8176</v>
      </c>
      <c r="H84" s="112">
        <v>8294</v>
      </c>
      <c r="I84" s="112">
        <v>7332</v>
      </c>
      <c r="J84" s="112">
        <v>8515</v>
      </c>
      <c r="K84" s="112">
        <v>8810</v>
      </c>
      <c r="L84" s="112">
        <v>9933</v>
      </c>
      <c r="M84" s="112">
        <v>8983</v>
      </c>
      <c r="N84" s="112">
        <v>8232</v>
      </c>
      <c r="O84" s="113">
        <f t="shared" si="23"/>
        <v>92220</v>
      </c>
    </row>
    <row r="85" spans="1:17" x14ac:dyDescent="0.2">
      <c r="B85" s="104" t="s">
        <v>118</v>
      </c>
      <c r="C85" s="112">
        <f>[1]ตค!$B$15</f>
        <v>230</v>
      </c>
      <c r="D85" s="112">
        <f>[1]พย!$B$15</f>
        <v>167</v>
      </c>
      <c r="E85" s="112">
        <f>[1]ธค!$B$15</f>
        <v>302</v>
      </c>
      <c r="F85" s="112">
        <f>[1]มค!$B$15</f>
        <v>307</v>
      </c>
      <c r="G85" s="112">
        <f>[1]กพ!$B$15</f>
        <v>287</v>
      </c>
      <c r="H85" s="112">
        <f>[1]มีค!$B$15</f>
        <v>273</v>
      </c>
      <c r="I85" s="112">
        <f>[1]เมย!$B$15</f>
        <v>237</v>
      </c>
      <c r="J85" s="112">
        <f>[1]พค!$B$15</f>
        <v>261</v>
      </c>
      <c r="K85" s="112">
        <f>[1]มิย!$B$15</f>
        <v>280</v>
      </c>
      <c r="L85" s="112">
        <f>[1]กค!$B$15</f>
        <v>284</v>
      </c>
      <c r="M85" s="112">
        <f>[1]สค!$B$15</f>
        <v>290</v>
      </c>
      <c r="N85" s="112">
        <f>[1]กย!$B$15</f>
        <v>281</v>
      </c>
      <c r="O85" s="113">
        <f t="shared" si="23"/>
        <v>3199</v>
      </c>
    </row>
    <row r="86" spans="1:17" x14ac:dyDescent="0.2">
      <c r="B86" s="114" t="s">
        <v>137</v>
      </c>
      <c r="C86" s="115">
        <f>[1]ตค!$C$15</f>
        <v>0</v>
      </c>
      <c r="D86" s="115">
        <f>[1]พย!$C$15</f>
        <v>0</v>
      </c>
      <c r="E86" s="115">
        <f>[1]ธค!$C$15</f>
        <v>0</v>
      </c>
      <c r="F86" s="115">
        <f>[1]มค!$C$15</f>
        <v>0</v>
      </c>
      <c r="G86" s="115">
        <f>[1]กพ!$C$15</f>
        <v>0</v>
      </c>
      <c r="H86" s="115">
        <f>[1]มีค!$C$15</f>
        <v>0</v>
      </c>
      <c r="I86" s="115">
        <f>[1]เมย!$C$15</f>
        <v>33</v>
      </c>
      <c r="J86" s="115">
        <f>[1]พค!$C$15</f>
        <v>35</v>
      </c>
      <c r="K86" s="115">
        <f>[1]มิย!$C$15</f>
        <v>35</v>
      </c>
      <c r="L86" s="115">
        <f>[1]กค!$C$15</f>
        <v>10</v>
      </c>
      <c r="M86" s="115">
        <f>[1]สค!$C$15</f>
        <v>6</v>
      </c>
      <c r="N86" s="115">
        <f>[1]กย!$C$15</f>
        <v>5</v>
      </c>
      <c r="O86" s="114">
        <f t="shared" si="23"/>
        <v>124</v>
      </c>
    </row>
    <row r="87" spans="1:17" x14ac:dyDescent="0.2">
      <c r="A87" s="117" t="s">
        <v>60</v>
      </c>
      <c r="B87" s="104" t="s">
        <v>113</v>
      </c>
      <c r="C87" s="104">
        <f>[1]ตค!$J$16</f>
        <v>0.54400000000000004</v>
      </c>
      <c r="D87" s="104">
        <f>[1]พย!$J$16</f>
        <v>0.46050000000000002</v>
      </c>
      <c r="E87" s="104">
        <f>[1]ธค!$J$16</f>
        <v>0.60329999999999995</v>
      </c>
      <c r="F87" s="104">
        <f>[1]มค!$J$16</f>
        <v>0.51959999999999995</v>
      </c>
      <c r="G87" s="104">
        <f>[1]กพ!$J$16</f>
        <v>0.50160000000000005</v>
      </c>
      <c r="H87" s="104">
        <f>[1]มีค!$J$16</f>
        <v>0.57440000000000002</v>
      </c>
      <c r="I87" s="104">
        <f>[1]เมย!$J$16</f>
        <v>0.59519999999999995</v>
      </c>
      <c r="J87" s="104">
        <f>[1]พค!$J$16</f>
        <v>0.48</v>
      </c>
      <c r="K87" s="104">
        <f>[1]มิย!$J$16</f>
        <v>0.4642</v>
      </c>
      <c r="L87" s="104">
        <f>[1]กค!$J$16</f>
        <v>0.41360000000000002</v>
      </c>
      <c r="M87" s="104">
        <f>[1]สค!$J$16</f>
        <v>0.53979999999999995</v>
      </c>
      <c r="N87" s="104">
        <f>[1]กย!$J$16</f>
        <v>0.49299999999999999</v>
      </c>
      <c r="O87" s="109">
        <f t="shared" si="23"/>
        <v>6.1892000000000005</v>
      </c>
      <c r="P87" s="107">
        <f>+O88/O92</f>
        <v>0.51603752759381905</v>
      </c>
      <c r="Q87" s="110" t="s">
        <v>113</v>
      </c>
    </row>
    <row r="88" spans="1:17" x14ac:dyDescent="0.2">
      <c r="B88" s="104" t="s">
        <v>114</v>
      </c>
      <c r="C88" s="104">
        <f t="shared" ref="C88:N88" si="26">+C87*C92</f>
        <v>52.768000000000001</v>
      </c>
      <c r="D88" s="104">
        <f t="shared" si="26"/>
        <v>54.339000000000006</v>
      </c>
      <c r="E88" s="104">
        <f t="shared" si="26"/>
        <v>53.090399999999995</v>
      </c>
      <c r="F88" s="104">
        <f t="shared" si="26"/>
        <v>41.567999999999998</v>
      </c>
      <c r="G88" s="104">
        <f t="shared" si="26"/>
        <v>39.1248</v>
      </c>
      <c r="H88" s="104">
        <f t="shared" si="26"/>
        <v>42.505600000000001</v>
      </c>
      <c r="I88" s="104">
        <f t="shared" si="26"/>
        <v>39.878399999999999</v>
      </c>
      <c r="J88" s="104">
        <f t="shared" si="26"/>
        <v>24</v>
      </c>
      <c r="K88" s="104">
        <f t="shared" si="26"/>
        <v>37.136000000000003</v>
      </c>
      <c r="L88" s="104">
        <f t="shared" si="26"/>
        <v>26.056800000000003</v>
      </c>
      <c r="M88" s="104">
        <f t="shared" si="26"/>
        <v>26.99</v>
      </c>
      <c r="N88" s="104">
        <f t="shared" si="26"/>
        <v>30.073</v>
      </c>
      <c r="O88" s="109">
        <f t="shared" si="23"/>
        <v>467.53000000000003</v>
      </c>
    </row>
    <row r="89" spans="1:17" x14ac:dyDescent="0.2">
      <c r="B89" s="104" t="s">
        <v>115</v>
      </c>
      <c r="C89" s="104">
        <f>[1]ตค!$K$16</f>
        <v>0.53449999999999998</v>
      </c>
      <c r="D89" s="104">
        <f>[1]พย!$K$16</f>
        <v>0.43009999999999998</v>
      </c>
      <c r="E89" s="104">
        <f>[1]ธค!$K$16</f>
        <v>0.55430000000000001</v>
      </c>
      <c r="F89" s="104">
        <f>[1]มค!$K$16</f>
        <v>0.47360000000000002</v>
      </c>
      <c r="G89" s="104">
        <f>[1]กพ!$K$16</f>
        <v>0.46239999999999998</v>
      </c>
      <c r="H89" s="104">
        <f>[1]มีค!$K$16</f>
        <v>0.53129999999999999</v>
      </c>
      <c r="I89" s="104">
        <f>[1]เมย!$K$16</f>
        <v>0.63780000000000003</v>
      </c>
      <c r="J89" s="104">
        <f>[1]พค!$K$16</f>
        <v>0.47839999999999999</v>
      </c>
      <c r="K89" s="104">
        <f>[1]มิย!$K$16</f>
        <v>0.46679999999999999</v>
      </c>
      <c r="L89" s="104">
        <f>[1]กค!$K$16</f>
        <v>0.41460000000000002</v>
      </c>
      <c r="M89" s="104">
        <f>[1]สค!$K$16</f>
        <v>0.53700000000000003</v>
      </c>
      <c r="N89" s="104">
        <f>[1]กย!$K$16</f>
        <v>0.4884</v>
      </c>
      <c r="O89" s="109">
        <f t="shared" si="23"/>
        <v>6.0091999999999999</v>
      </c>
      <c r="P89" s="107">
        <f>+O90/O92</f>
        <v>0.49824161147902868</v>
      </c>
      <c r="Q89" s="110" t="s">
        <v>115</v>
      </c>
    </row>
    <row r="90" spans="1:17" x14ac:dyDescent="0.2">
      <c r="B90" s="104" t="s">
        <v>116</v>
      </c>
      <c r="C90" s="104">
        <f t="shared" ref="C90:N90" si="27">+C89*C92</f>
        <v>51.846499999999999</v>
      </c>
      <c r="D90" s="104">
        <f t="shared" si="27"/>
        <v>50.751799999999996</v>
      </c>
      <c r="E90" s="104">
        <f t="shared" si="27"/>
        <v>48.778400000000005</v>
      </c>
      <c r="F90" s="104">
        <f t="shared" si="27"/>
        <v>37.888000000000005</v>
      </c>
      <c r="G90" s="104">
        <f t="shared" si="27"/>
        <v>36.0672</v>
      </c>
      <c r="H90" s="104">
        <f t="shared" si="27"/>
        <v>39.316200000000002</v>
      </c>
      <c r="I90" s="104">
        <f t="shared" si="27"/>
        <v>42.732600000000005</v>
      </c>
      <c r="J90" s="104">
        <f t="shared" si="27"/>
        <v>23.919999999999998</v>
      </c>
      <c r="K90" s="104">
        <f t="shared" si="27"/>
        <v>37.344000000000001</v>
      </c>
      <c r="L90" s="104">
        <f t="shared" si="27"/>
        <v>26.119800000000001</v>
      </c>
      <c r="M90" s="104">
        <f t="shared" si="27"/>
        <v>26.85</v>
      </c>
      <c r="N90" s="104">
        <f t="shared" si="27"/>
        <v>29.792400000000001</v>
      </c>
      <c r="O90" s="109">
        <f t="shared" si="23"/>
        <v>451.40690000000001</v>
      </c>
    </row>
    <row r="91" spans="1:17" x14ac:dyDescent="0.2">
      <c r="B91" s="104" t="s">
        <v>117</v>
      </c>
      <c r="C91" s="112">
        <v>2532</v>
      </c>
      <c r="D91" s="112">
        <v>2603</v>
      </c>
      <c r="E91" s="112">
        <v>2206</v>
      </c>
      <c r="F91" s="112">
        <v>2134</v>
      </c>
      <c r="G91" s="112">
        <v>2290</v>
      </c>
      <c r="H91" s="112">
        <v>2342</v>
      </c>
      <c r="I91" s="112">
        <v>2239</v>
      </c>
      <c r="J91" s="112">
        <v>2794</v>
      </c>
      <c r="K91" s="112">
        <v>3251</v>
      </c>
      <c r="L91" s="112">
        <v>2977</v>
      </c>
      <c r="M91" s="112">
        <v>2710</v>
      </c>
      <c r="N91" s="112">
        <v>2494</v>
      </c>
      <c r="O91" s="113">
        <f t="shared" si="23"/>
        <v>30572</v>
      </c>
    </row>
    <row r="92" spans="1:17" x14ac:dyDescent="0.2">
      <c r="B92" s="104" t="s">
        <v>118</v>
      </c>
      <c r="C92" s="112">
        <f>[1]ตค!$B$16</f>
        <v>97</v>
      </c>
      <c r="D92" s="112">
        <f>[1]พย!$B$16</f>
        <v>118</v>
      </c>
      <c r="E92" s="112">
        <f>[1]ธค!$B$16</f>
        <v>88</v>
      </c>
      <c r="F92" s="112">
        <f>[1]มค!$B$16</f>
        <v>80</v>
      </c>
      <c r="G92" s="112">
        <f>[1]กพ!$B$16</f>
        <v>78</v>
      </c>
      <c r="H92" s="112">
        <f>[1]มีค!$B$16</f>
        <v>74</v>
      </c>
      <c r="I92" s="112">
        <f>[1]เมย!$B$16</f>
        <v>67</v>
      </c>
      <c r="J92" s="112">
        <f>[1]พค!$B$16</f>
        <v>50</v>
      </c>
      <c r="K92" s="112">
        <f>[1]มิย!$B$16</f>
        <v>80</v>
      </c>
      <c r="L92" s="112">
        <f>[1]กค!$B$16</f>
        <v>63</v>
      </c>
      <c r="M92" s="112">
        <f>[1]สค!$B$16</f>
        <v>50</v>
      </c>
      <c r="N92" s="112">
        <f>[1]กย!$B$16</f>
        <v>61</v>
      </c>
      <c r="O92" s="113">
        <f t="shared" si="23"/>
        <v>906</v>
      </c>
    </row>
    <row r="93" spans="1:17" x14ac:dyDescent="0.2">
      <c r="B93" s="114" t="s">
        <v>137</v>
      </c>
      <c r="C93" s="115">
        <f>[1]ตค!$C$16</f>
        <v>4</v>
      </c>
      <c r="D93" s="115">
        <f>[1]พย!$C$16</f>
        <v>4</v>
      </c>
      <c r="E93" s="115">
        <f>[1]ธค!$C$16</f>
        <v>3</v>
      </c>
      <c r="F93" s="115">
        <f>[1]มค!$C$16</f>
        <v>13</v>
      </c>
      <c r="G93" s="115">
        <f>[1]กพ!$C$16</f>
        <v>1</v>
      </c>
      <c r="H93" s="115">
        <f>[1]มีค!$C$16</f>
        <v>1</v>
      </c>
      <c r="I93" s="115">
        <f>[1]เมย!$C$16</f>
        <v>0</v>
      </c>
      <c r="J93" s="115">
        <f>[1]พค!$C$16</f>
        <v>0</v>
      </c>
      <c r="K93" s="115">
        <f>[1]มิย!$C$16</f>
        <v>2</v>
      </c>
      <c r="L93" s="115">
        <f>[1]กค!$C$16</f>
        <v>0</v>
      </c>
      <c r="M93" s="115">
        <f>[1]สค!$C$16</f>
        <v>0</v>
      </c>
      <c r="N93" s="115">
        <f>[1]กย!$C$16</f>
        <v>1</v>
      </c>
      <c r="O93" s="114">
        <f t="shared" si="23"/>
        <v>29</v>
      </c>
    </row>
    <row r="94" spans="1:17" x14ac:dyDescent="0.2">
      <c r="A94" s="117" t="s">
        <v>61</v>
      </c>
      <c r="B94" s="104" t="s">
        <v>113</v>
      </c>
      <c r="C94" s="104">
        <f>[1]ตค!$J$17</f>
        <v>0.81330000000000002</v>
      </c>
      <c r="D94" s="104">
        <f>[1]พย!$J$17</f>
        <v>0.66080000000000005</v>
      </c>
      <c r="E94" s="104">
        <f>[1]ธค!$J$17</f>
        <v>0.74060000000000004</v>
      </c>
      <c r="F94" s="104">
        <f>[1]มค!$J$17</f>
        <v>0.74609999999999999</v>
      </c>
      <c r="G94" s="104">
        <f>[1]กพ!$J$17</f>
        <v>0.70609999999999995</v>
      </c>
      <c r="H94" s="104">
        <f>[1]มีค!$J$17</f>
        <v>0.78700000000000003</v>
      </c>
      <c r="I94" s="104">
        <f>[1]เมย!$J$17</f>
        <v>0.76719999999999999</v>
      </c>
      <c r="J94" s="104">
        <f>[1]พค!$J$17</f>
        <v>0.63329999999999997</v>
      </c>
      <c r="K94" s="104">
        <f>[1]มิย!$J$17</f>
        <v>0.61040000000000005</v>
      </c>
      <c r="L94" s="104">
        <f>[1]กค!$J$17</f>
        <v>0.57630000000000003</v>
      </c>
      <c r="M94" s="104">
        <f>[1]สค!$J$17</f>
        <v>0.60719999999999996</v>
      </c>
      <c r="N94" s="104">
        <f>[1]กย!$J$17</f>
        <v>0.59199999999999997</v>
      </c>
      <c r="O94" s="109">
        <f t="shared" si="23"/>
        <v>8.2402999999999995</v>
      </c>
      <c r="P94" s="107">
        <f>+O95/O99</f>
        <v>0.67950473282442736</v>
      </c>
      <c r="Q94" s="110" t="s">
        <v>113</v>
      </c>
    </row>
    <row r="95" spans="1:17" x14ac:dyDescent="0.2">
      <c r="B95" s="104" t="s">
        <v>114</v>
      </c>
      <c r="C95" s="104">
        <f t="shared" ref="C95:N95" si="28">+C94*C99</f>
        <v>70.757100000000008</v>
      </c>
      <c r="D95" s="104">
        <f t="shared" si="28"/>
        <v>97.798400000000015</v>
      </c>
      <c r="E95" s="104">
        <f t="shared" si="28"/>
        <v>182.9282</v>
      </c>
      <c r="F95" s="104">
        <f t="shared" si="28"/>
        <v>186.52500000000001</v>
      </c>
      <c r="G95" s="104">
        <f t="shared" si="28"/>
        <v>157.46029999999999</v>
      </c>
      <c r="H95" s="104">
        <f t="shared" si="28"/>
        <v>183.37100000000001</v>
      </c>
      <c r="I95" s="104">
        <f t="shared" si="28"/>
        <v>174.92160000000001</v>
      </c>
      <c r="J95" s="104">
        <f t="shared" si="28"/>
        <v>145.0257</v>
      </c>
      <c r="K95" s="104">
        <f t="shared" si="28"/>
        <v>136.11920000000001</v>
      </c>
      <c r="L95" s="104">
        <f t="shared" si="28"/>
        <v>141.1935</v>
      </c>
      <c r="M95" s="104">
        <f t="shared" si="28"/>
        <v>162.1224</v>
      </c>
      <c r="N95" s="104">
        <f t="shared" si="28"/>
        <v>142.07999999999998</v>
      </c>
      <c r="O95" s="109">
        <f t="shared" si="23"/>
        <v>1780.3023999999998</v>
      </c>
    </row>
    <row r="96" spans="1:17" x14ac:dyDescent="0.2">
      <c r="B96" s="104" t="s">
        <v>115</v>
      </c>
      <c r="C96" s="104">
        <f>[1]ตค!$K$17</f>
        <v>0.71450000000000002</v>
      </c>
      <c r="D96" s="104">
        <f>[1]พย!$K$17</f>
        <v>0.63290000000000002</v>
      </c>
      <c r="E96" s="104">
        <f>[1]ธค!$K$17</f>
        <v>0.68610000000000004</v>
      </c>
      <c r="F96" s="104">
        <f>[1]มค!$K$17</f>
        <v>0.68720000000000003</v>
      </c>
      <c r="G96" s="104">
        <f>[1]กพ!$K$17</f>
        <v>0.66190000000000004</v>
      </c>
      <c r="H96" s="104">
        <f>[1]มีค!$K$17</f>
        <v>0.70779999999999998</v>
      </c>
      <c r="I96" s="104">
        <f>[1]เมย!$K$17</f>
        <v>0.96740000000000004</v>
      </c>
      <c r="J96" s="104">
        <f>[1]พค!$K$17</f>
        <v>0.63070000000000004</v>
      </c>
      <c r="K96" s="104">
        <f>[1]มิย!$K$17</f>
        <v>0.60489999999999999</v>
      </c>
      <c r="L96" s="104">
        <f>[1]กค!$K$17</f>
        <v>0.57489999999999997</v>
      </c>
      <c r="M96" s="104">
        <f>[1]สค!$K$17</f>
        <v>0.60619999999999996</v>
      </c>
      <c r="N96" s="104">
        <f>[1]กย!$K$17</f>
        <v>0.59079999999999999</v>
      </c>
      <c r="O96" s="109">
        <f t="shared" si="23"/>
        <v>8.0653000000000006</v>
      </c>
      <c r="P96" s="107">
        <f>+O97/O99</f>
        <v>0.66946816793893116</v>
      </c>
      <c r="Q96" s="110" t="s">
        <v>115</v>
      </c>
    </row>
    <row r="97" spans="1:17" x14ac:dyDescent="0.2">
      <c r="B97" s="104" t="s">
        <v>116</v>
      </c>
      <c r="C97" s="104">
        <f t="shared" ref="C97:N97" si="29">+C96*C99</f>
        <v>62.161500000000004</v>
      </c>
      <c r="D97" s="104">
        <f t="shared" si="29"/>
        <v>93.669200000000004</v>
      </c>
      <c r="E97" s="104">
        <f t="shared" si="29"/>
        <v>169.4667</v>
      </c>
      <c r="F97" s="104">
        <f t="shared" si="29"/>
        <v>171.8</v>
      </c>
      <c r="G97" s="104">
        <f t="shared" si="29"/>
        <v>147.6037</v>
      </c>
      <c r="H97" s="104">
        <f t="shared" si="29"/>
        <v>164.91739999999999</v>
      </c>
      <c r="I97" s="104">
        <f t="shared" si="29"/>
        <v>220.56720000000001</v>
      </c>
      <c r="J97" s="104">
        <f t="shared" si="29"/>
        <v>144.43030000000002</v>
      </c>
      <c r="K97" s="104">
        <f t="shared" si="29"/>
        <v>134.89269999999999</v>
      </c>
      <c r="L97" s="104">
        <f t="shared" si="29"/>
        <v>140.85049999999998</v>
      </c>
      <c r="M97" s="104">
        <f t="shared" si="29"/>
        <v>161.8554</v>
      </c>
      <c r="N97" s="104">
        <f t="shared" si="29"/>
        <v>141.792</v>
      </c>
      <c r="O97" s="109">
        <f t="shared" si="23"/>
        <v>1754.0065999999997</v>
      </c>
    </row>
    <row r="98" spans="1:17" x14ac:dyDescent="0.2">
      <c r="B98" s="104" t="s">
        <v>117</v>
      </c>
      <c r="C98" s="112">
        <v>3178</v>
      </c>
      <c r="D98" s="112">
        <v>5227</v>
      </c>
      <c r="E98" s="112">
        <v>7582</v>
      </c>
      <c r="F98" s="112">
        <v>8242</v>
      </c>
      <c r="G98" s="112">
        <v>9971</v>
      </c>
      <c r="H98" s="112">
        <v>11738</v>
      </c>
      <c r="I98" s="112">
        <v>10607</v>
      </c>
      <c r="J98" s="112">
        <v>11496</v>
      </c>
      <c r="K98" s="112">
        <v>12001</v>
      </c>
      <c r="L98" s="112">
        <v>13804</v>
      </c>
      <c r="M98" s="112">
        <v>13325</v>
      </c>
      <c r="N98" s="112">
        <v>13368</v>
      </c>
      <c r="O98" s="113">
        <f t="shared" si="23"/>
        <v>120539</v>
      </c>
    </row>
    <row r="99" spans="1:17" x14ac:dyDescent="0.2">
      <c r="B99" s="104" t="s">
        <v>118</v>
      </c>
      <c r="C99" s="112">
        <f>[1]ตค!$B$17</f>
        <v>87</v>
      </c>
      <c r="D99" s="112">
        <f>[1]พย!$B$17</f>
        <v>148</v>
      </c>
      <c r="E99" s="112">
        <f>[1]ธค!$B$17</f>
        <v>247</v>
      </c>
      <c r="F99" s="112">
        <f>[1]มค!$B$17</f>
        <v>250</v>
      </c>
      <c r="G99" s="112">
        <f>[1]กพ!$B$17</f>
        <v>223</v>
      </c>
      <c r="H99" s="112">
        <f>[1]มีค!$B$17</f>
        <v>233</v>
      </c>
      <c r="I99" s="112">
        <f>[1]เมย!$B$17</f>
        <v>228</v>
      </c>
      <c r="J99" s="112">
        <f>[1]พค!$B$17</f>
        <v>229</v>
      </c>
      <c r="K99" s="112">
        <f>[1]มิย!$B$17</f>
        <v>223</v>
      </c>
      <c r="L99" s="112">
        <f>[1]กค!$B$17</f>
        <v>245</v>
      </c>
      <c r="M99" s="112">
        <f>[1]สค!$B$17</f>
        <v>267</v>
      </c>
      <c r="N99" s="112">
        <f>[1]กย!$B$17</f>
        <v>240</v>
      </c>
      <c r="O99" s="113">
        <f t="shared" si="23"/>
        <v>2620</v>
      </c>
    </row>
    <row r="100" spans="1:17" x14ac:dyDescent="0.2">
      <c r="B100" s="114" t="s">
        <v>137</v>
      </c>
      <c r="C100" s="115">
        <f>[1]ตค!$C$17</f>
        <v>0</v>
      </c>
      <c r="D100" s="115">
        <f>[1]พย!$C$17</f>
        <v>13</v>
      </c>
      <c r="E100" s="115">
        <f>[1]ธค!$C$17</f>
        <v>0</v>
      </c>
      <c r="F100" s="115">
        <f>[1]มค!$C$17</f>
        <v>0</v>
      </c>
      <c r="G100" s="115">
        <f>[1]กพ!$C$17</f>
        <v>0</v>
      </c>
      <c r="H100" s="115">
        <f>[1]มีค!$C$17</f>
        <v>0</v>
      </c>
      <c r="I100" s="115">
        <f>[1]เมย!$C$17</f>
        <v>0</v>
      </c>
      <c r="J100" s="115">
        <f>[1]พค!$C$17</f>
        <v>1</v>
      </c>
      <c r="K100" s="115">
        <f>[1]มิย!$C$17</f>
        <v>0</v>
      </c>
      <c r="L100" s="115">
        <f>[1]กค!$C$17</f>
        <v>0</v>
      </c>
      <c r="M100" s="115">
        <f>[1]สค!$C$17</f>
        <v>0</v>
      </c>
      <c r="N100" s="115">
        <f>[1]กย!$C$17</f>
        <v>0</v>
      </c>
      <c r="O100" s="114">
        <f t="shared" si="23"/>
        <v>14</v>
      </c>
    </row>
    <row r="101" spans="1:17" x14ac:dyDescent="0.2">
      <c r="A101" s="117" t="s">
        <v>62</v>
      </c>
      <c r="B101" s="104" t="s">
        <v>113</v>
      </c>
      <c r="C101" s="104">
        <f>[1]ตค!$J$18</f>
        <v>0.51719999999999999</v>
      </c>
      <c r="D101" s="104">
        <f>[1]พย!$J$18</f>
        <v>0.54179999999999995</v>
      </c>
      <c r="E101" s="104">
        <f>[1]ธค!$J$18</f>
        <v>0.70579999999999998</v>
      </c>
      <c r="F101" s="104">
        <f>[1]มค!$J$18</f>
        <v>0.73719999999999997</v>
      </c>
      <c r="G101" s="104">
        <f>[1]กพ!$J$18</f>
        <v>0.6351</v>
      </c>
      <c r="H101" s="104">
        <f>[1]มีค!$J$18</f>
        <v>0.72189999999999999</v>
      </c>
      <c r="I101" s="104">
        <f>[1]เมย!$J$18</f>
        <v>0.73440000000000005</v>
      </c>
      <c r="J101" s="104">
        <f>[1]พค!$J$18</f>
        <v>0.91180000000000005</v>
      </c>
      <c r="K101" s="104">
        <f>[1]มิย!$J$18</f>
        <v>0.73760000000000003</v>
      </c>
      <c r="L101" s="104">
        <f>[1]กค!$J$18</f>
        <v>0.56540000000000001</v>
      </c>
      <c r="M101" s="104">
        <f>[1]สค!$J$18</f>
        <v>0.75729999999999997</v>
      </c>
      <c r="N101" s="104">
        <f>[1]กย!$J$18</f>
        <v>0.57630000000000003</v>
      </c>
      <c r="O101" s="109">
        <f t="shared" si="23"/>
        <v>8.1418000000000017</v>
      </c>
      <c r="P101" s="107">
        <f>+O102/O106</f>
        <v>0.68215562372188132</v>
      </c>
      <c r="Q101" s="110" t="s">
        <v>113</v>
      </c>
    </row>
    <row r="102" spans="1:17" x14ac:dyDescent="0.2">
      <c r="B102" s="104" t="s">
        <v>114</v>
      </c>
      <c r="C102" s="104">
        <f t="shared" ref="C102:N102" si="30">+C101*C106</f>
        <v>32.066400000000002</v>
      </c>
      <c r="D102" s="104">
        <f t="shared" si="30"/>
        <v>34.133399999999995</v>
      </c>
      <c r="E102" s="104">
        <f t="shared" si="30"/>
        <v>64.933599999999998</v>
      </c>
      <c r="F102" s="104">
        <f t="shared" si="30"/>
        <v>50.129599999999996</v>
      </c>
      <c r="G102" s="104">
        <f t="shared" si="30"/>
        <v>41.916600000000003</v>
      </c>
      <c r="H102" s="104">
        <f t="shared" si="30"/>
        <v>70.024299999999997</v>
      </c>
      <c r="I102" s="104">
        <f t="shared" si="30"/>
        <v>64.627200000000002</v>
      </c>
      <c r="J102" s="104">
        <f t="shared" si="30"/>
        <v>69.296800000000005</v>
      </c>
      <c r="K102" s="104">
        <f t="shared" si="30"/>
        <v>54.5824</v>
      </c>
      <c r="L102" s="104">
        <f t="shared" si="30"/>
        <v>58.236200000000004</v>
      </c>
      <c r="M102" s="104">
        <f t="shared" si="30"/>
        <v>76.487299999999991</v>
      </c>
      <c r="N102" s="104">
        <f t="shared" si="30"/>
        <v>50.714400000000005</v>
      </c>
      <c r="O102" s="109">
        <f t="shared" si="23"/>
        <v>667.14819999999997</v>
      </c>
    </row>
    <row r="103" spans="1:17" x14ac:dyDescent="0.2">
      <c r="B103" s="104" t="s">
        <v>115</v>
      </c>
      <c r="C103" s="104">
        <f>[1]ตค!$K$18</f>
        <v>0.47210000000000002</v>
      </c>
      <c r="D103" s="104">
        <f>[1]พย!$K$18</f>
        <v>0.50480000000000003</v>
      </c>
      <c r="E103" s="104">
        <f>[1]ธค!$K$18</f>
        <v>0.65549999999999997</v>
      </c>
      <c r="F103" s="104">
        <f>[1]มค!$K$18</f>
        <v>0.71679999999999999</v>
      </c>
      <c r="G103" s="104">
        <f>[1]กพ!$K$18</f>
        <v>0.5847</v>
      </c>
      <c r="H103" s="104">
        <f>[1]มีค!$K$18</f>
        <v>0.64219999999999999</v>
      </c>
      <c r="I103" s="104">
        <f>[1]เมย!$K$18</f>
        <v>0.64380000000000004</v>
      </c>
      <c r="J103" s="104">
        <f>[1]พค!$K$18</f>
        <v>0.81530000000000002</v>
      </c>
      <c r="K103" s="104">
        <f>[1]มิย!$K$18</f>
        <v>0.73150000000000004</v>
      </c>
      <c r="L103" s="104">
        <f>[1]กค!$K$18</f>
        <v>0.5615</v>
      </c>
      <c r="M103" s="104">
        <f>[1]สค!$K$18</f>
        <v>0.74860000000000004</v>
      </c>
      <c r="N103" s="104">
        <f>[1]กย!$K$18</f>
        <v>0.57050000000000001</v>
      </c>
      <c r="O103" s="109">
        <f t="shared" si="23"/>
        <v>7.6472999999999995</v>
      </c>
      <c r="P103" s="107">
        <f>+O104/O106</f>
        <v>0.64151319018404906</v>
      </c>
      <c r="Q103" s="110" t="s">
        <v>115</v>
      </c>
    </row>
    <row r="104" spans="1:17" x14ac:dyDescent="0.2">
      <c r="B104" s="104" t="s">
        <v>116</v>
      </c>
      <c r="C104" s="104">
        <f t="shared" ref="C104:N104" si="31">+C103*C106</f>
        <v>29.270200000000003</v>
      </c>
      <c r="D104" s="104">
        <f t="shared" si="31"/>
        <v>31.802400000000002</v>
      </c>
      <c r="E104" s="104">
        <f t="shared" si="31"/>
        <v>60.305999999999997</v>
      </c>
      <c r="F104" s="104">
        <f t="shared" si="31"/>
        <v>48.742399999999996</v>
      </c>
      <c r="G104" s="104">
        <f t="shared" si="31"/>
        <v>38.590200000000003</v>
      </c>
      <c r="H104" s="104">
        <f t="shared" si="31"/>
        <v>62.293399999999998</v>
      </c>
      <c r="I104" s="104">
        <f t="shared" si="31"/>
        <v>56.654400000000003</v>
      </c>
      <c r="J104" s="104">
        <f t="shared" si="31"/>
        <v>61.962800000000001</v>
      </c>
      <c r="K104" s="104">
        <f t="shared" si="31"/>
        <v>54.131</v>
      </c>
      <c r="L104" s="104">
        <f t="shared" si="31"/>
        <v>57.834499999999998</v>
      </c>
      <c r="M104" s="104">
        <f t="shared" si="31"/>
        <v>75.60860000000001</v>
      </c>
      <c r="N104" s="104">
        <f t="shared" si="31"/>
        <v>50.204000000000001</v>
      </c>
      <c r="O104" s="109">
        <f t="shared" si="23"/>
        <v>627.3999</v>
      </c>
    </row>
    <row r="105" spans="1:17" x14ac:dyDescent="0.2">
      <c r="B105" s="104" t="s">
        <v>117</v>
      </c>
      <c r="C105" s="112">
        <v>1416</v>
      </c>
      <c r="D105" s="112">
        <v>2890</v>
      </c>
      <c r="E105" s="112">
        <v>3693</v>
      </c>
      <c r="F105" s="112">
        <v>3667</v>
      </c>
      <c r="G105" s="112">
        <v>3858</v>
      </c>
      <c r="H105" s="112">
        <v>3816</v>
      </c>
      <c r="I105" s="112">
        <v>3698</v>
      </c>
      <c r="J105" s="112">
        <v>4143</v>
      </c>
      <c r="K105" s="112">
        <v>3808</v>
      </c>
      <c r="L105" s="112">
        <v>4574</v>
      </c>
      <c r="M105" s="112">
        <v>4337</v>
      </c>
      <c r="N105" s="112">
        <v>4140</v>
      </c>
      <c r="O105" s="113">
        <f t="shared" si="23"/>
        <v>44040</v>
      </c>
    </row>
    <row r="106" spans="1:17" x14ac:dyDescent="0.2">
      <c r="B106" s="104" t="s">
        <v>118</v>
      </c>
      <c r="C106" s="112">
        <f>[1]ตค!$B$18</f>
        <v>62</v>
      </c>
      <c r="D106" s="112">
        <f>[1]พย!$B$18</f>
        <v>63</v>
      </c>
      <c r="E106" s="112">
        <f>[1]ธค!$B$18</f>
        <v>92</v>
      </c>
      <c r="F106" s="112">
        <f>[1]มค!$B$18</f>
        <v>68</v>
      </c>
      <c r="G106" s="112">
        <f>[1]กพ!$B$18</f>
        <v>66</v>
      </c>
      <c r="H106" s="112">
        <f>[1]มีค!$B$18</f>
        <v>97</v>
      </c>
      <c r="I106" s="112">
        <f>[1]เมย!$B$18</f>
        <v>88</v>
      </c>
      <c r="J106" s="112">
        <f>[1]พค!$B$18</f>
        <v>76</v>
      </c>
      <c r="K106" s="112">
        <f>[1]มิย!$B$18</f>
        <v>74</v>
      </c>
      <c r="L106" s="112">
        <f>[1]กค!$B$18</f>
        <v>103</v>
      </c>
      <c r="M106" s="112">
        <f>[1]สค!$B$18</f>
        <v>101</v>
      </c>
      <c r="N106" s="112">
        <f>[1]กย!$B$18</f>
        <v>88</v>
      </c>
      <c r="O106" s="113">
        <f t="shared" si="23"/>
        <v>978</v>
      </c>
    </row>
    <row r="107" spans="1:17" x14ac:dyDescent="0.2">
      <c r="B107" s="114" t="s">
        <v>137</v>
      </c>
      <c r="C107" s="115">
        <f>[1]ตค!$C$18</f>
        <v>0</v>
      </c>
      <c r="D107" s="115">
        <f>[1]พย!$C$18</f>
        <v>0</v>
      </c>
      <c r="E107" s="115">
        <f>[1]ธค!$C$18</f>
        <v>0</v>
      </c>
      <c r="F107" s="115">
        <f>[1]มค!$C$18</f>
        <v>0</v>
      </c>
      <c r="G107" s="115">
        <f>[1]กพ!$C$18</f>
        <v>0</v>
      </c>
      <c r="H107" s="115">
        <f>[1]มีค!$C$18</f>
        <v>0</v>
      </c>
      <c r="I107" s="115">
        <f>[1]เมย!$C$18</f>
        <v>0</v>
      </c>
      <c r="J107" s="115">
        <f>[1]พค!$C$18</f>
        <v>0</v>
      </c>
      <c r="K107" s="115">
        <f>[1]มิย!$C$18</f>
        <v>0</v>
      </c>
      <c r="L107" s="115">
        <f>[1]กค!$C$18</f>
        <v>0</v>
      </c>
      <c r="M107" s="115">
        <f>[1]สค!$C$18</f>
        <v>0</v>
      </c>
      <c r="N107" s="115">
        <f>[1]กย!$C$18</f>
        <v>0</v>
      </c>
      <c r="O107" s="114">
        <f t="shared" si="23"/>
        <v>0</v>
      </c>
    </row>
    <row r="108" spans="1:17" x14ac:dyDescent="0.2">
      <c r="A108" s="117" t="s">
        <v>63</v>
      </c>
      <c r="B108" s="104" t="s">
        <v>113</v>
      </c>
      <c r="C108" s="104">
        <f>[1]ตค!$J$19</f>
        <v>0.43490000000000001</v>
      </c>
      <c r="D108" s="104">
        <f>[1]พย!$J$19</f>
        <v>0.39090000000000003</v>
      </c>
      <c r="E108" s="104">
        <f>[1]ธค!$J$19</f>
        <v>0.61070000000000002</v>
      </c>
      <c r="F108" s="104">
        <f>[1]มค!$J$19</f>
        <v>0.57999999999999996</v>
      </c>
      <c r="G108" s="104">
        <f>[1]กพ!$J$19</f>
        <v>0.66</v>
      </c>
      <c r="H108" s="104">
        <f>[1]มีค!$J$19</f>
        <v>0.61519999999999997</v>
      </c>
      <c r="I108" s="104">
        <f>[1]เมย!$J$19</f>
        <v>0.57940000000000003</v>
      </c>
      <c r="J108" s="104">
        <f>[1]พค!$J$19</f>
        <v>0.53680000000000005</v>
      </c>
      <c r="K108" s="104">
        <f>[1]มิย!$J$19</f>
        <v>0.45910000000000001</v>
      </c>
      <c r="L108" s="104">
        <f>[1]กค!$J$19</f>
        <v>0.56779999999999997</v>
      </c>
      <c r="M108" s="104">
        <f>[1]สค!$J$19</f>
        <v>0.52790000000000004</v>
      </c>
      <c r="N108" s="104">
        <f>[1]กย!$J$19</f>
        <v>0.61829999999999996</v>
      </c>
      <c r="O108" s="109">
        <f t="shared" si="23"/>
        <v>6.5810000000000004</v>
      </c>
      <c r="P108" s="107">
        <f>+O109/O113</f>
        <v>0.5573450187969925</v>
      </c>
      <c r="Q108" s="110" t="s">
        <v>113</v>
      </c>
    </row>
    <row r="109" spans="1:17" x14ac:dyDescent="0.2">
      <c r="B109" s="104" t="s">
        <v>114</v>
      </c>
      <c r="C109" s="104">
        <f>+C108*C113</f>
        <v>8.2630999999999997</v>
      </c>
      <c r="D109" s="104">
        <f t="shared" ref="D109:N109" si="32">+D108*D113</f>
        <v>26.190300000000001</v>
      </c>
      <c r="E109" s="104">
        <f t="shared" si="32"/>
        <v>54.3523</v>
      </c>
      <c r="F109" s="104">
        <f t="shared" si="32"/>
        <v>37.699999999999996</v>
      </c>
      <c r="G109" s="104">
        <f t="shared" si="32"/>
        <v>57.42</v>
      </c>
      <c r="H109" s="104">
        <f t="shared" si="32"/>
        <v>60.904799999999994</v>
      </c>
      <c r="I109" s="104">
        <f t="shared" si="32"/>
        <v>47.510800000000003</v>
      </c>
      <c r="J109" s="104">
        <f t="shared" si="32"/>
        <v>54.216800000000006</v>
      </c>
      <c r="K109" s="104">
        <f t="shared" si="32"/>
        <v>50.500999999999998</v>
      </c>
      <c r="L109" s="104">
        <f t="shared" si="32"/>
        <v>63.025799999999997</v>
      </c>
      <c r="M109" s="104">
        <f t="shared" si="32"/>
        <v>68.62700000000001</v>
      </c>
      <c r="N109" s="104">
        <f t="shared" si="32"/>
        <v>64.30319999999999</v>
      </c>
      <c r="O109" s="109">
        <f t="shared" si="23"/>
        <v>593.01509999999996</v>
      </c>
    </row>
    <row r="110" spans="1:17" x14ac:dyDescent="0.2">
      <c r="B110" s="104" t="s">
        <v>115</v>
      </c>
      <c r="C110" s="104">
        <f>[1]ตค!$K$19</f>
        <v>0.42120000000000002</v>
      </c>
      <c r="D110" s="104">
        <f>[1]พย!$K$19</f>
        <v>0.37030000000000002</v>
      </c>
      <c r="E110" s="104">
        <f>[1]ธค!$K$19</f>
        <v>0.59630000000000005</v>
      </c>
      <c r="F110" s="104">
        <f>[1]มค!$K$19</f>
        <v>0.57840000000000003</v>
      </c>
      <c r="G110" s="104">
        <f>[1]กพ!$K$19</f>
        <v>0.71319999999999995</v>
      </c>
      <c r="H110" s="104">
        <f>[1]มีค!$K$19</f>
        <v>0.61019999999999996</v>
      </c>
      <c r="I110" s="104">
        <f>[1]เมย!$K$19</f>
        <v>0.56510000000000005</v>
      </c>
      <c r="J110" s="104">
        <f>[1]พค!$K$19</f>
        <v>0.54239999999999999</v>
      </c>
      <c r="K110" s="104">
        <f>[1]มิย!$K$19</f>
        <v>0.46179999999999999</v>
      </c>
      <c r="L110" s="104">
        <f>[1]กค!$K$19</f>
        <v>0.56669999999999998</v>
      </c>
      <c r="M110" s="104">
        <f>[1]สค!$K$19</f>
        <v>0.52900000000000003</v>
      </c>
      <c r="N110" s="104">
        <f>[1]กย!$K$19</f>
        <v>0.61639999999999995</v>
      </c>
      <c r="O110" s="109">
        <f t="shared" si="23"/>
        <v>6.5709999999999997</v>
      </c>
      <c r="P110" s="107">
        <f>+O111/O113</f>
        <v>0.55792828947368411</v>
      </c>
      <c r="Q110" s="110" t="s">
        <v>115</v>
      </c>
    </row>
    <row r="111" spans="1:17" x14ac:dyDescent="0.2">
      <c r="B111" s="104" t="s">
        <v>116</v>
      </c>
      <c r="C111" s="104">
        <f t="shared" ref="C111:N111" si="33">+C110*C113</f>
        <v>8.0028000000000006</v>
      </c>
      <c r="D111" s="104">
        <f t="shared" si="33"/>
        <v>24.810100000000002</v>
      </c>
      <c r="E111" s="104">
        <f t="shared" si="33"/>
        <v>53.070700000000002</v>
      </c>
      <c r="F111" s="104">
        <f t="shared" si="33"/>
        <v>37.596000000000004</v>
      </c>
      <c r="G111" s="104">
        <f t="shared" si="33"/>
        <v>62.048399999999994</v>
      </c>
      <c r="H111" s="104">
        <f t="shared" si="33"/>
        <v>60.409799999999997</v>
      </c>
      <c r="I111" s="104">
        <f t="shared" si="33"/>
        <v>46.338200000000001</v>
      </c>
      <c r="J111" s="104">
        <f t="shared" si="33"/>
        <v>54.782400000000003</v>
      </c>
      <c r="K111" s="104">
        <f t="shared" si="33"/>
        <v>50.798000000000002</v>
      </c>
      <c r="L111" s="104">
        <f t="shared" si="33"/>
        <v>62.903700000000001</v>
      </c>
      <c r="M111" s="104">
        <f t="shared" si="33"/>
        <v>68.77000000000001</v>
      </c>
      <c r="N111" s="104">
        <f t="shared" si="33"/>
        <v>64.105599999999995</v>
      </c>
      <c r="O111" s="109">
        <f t="shared" si="23"/>
        <v>593.63569999999993</v>
      </c>
    </row>
    <row r="112" spans="1:17" x14ac:dyDescent="0.2">
      <c r="B112" s="104" t="s">
        <v>117</v>
      </c>
      <c r="C112" s="112">
        <v>1904</v>
      </c>
      <c r="D112" s="112">
        <v>1871</v>
      </c>
      <c r="E112" s="112">
        <v>2606</v>
      </c>
      <c r="F112" s="112">
        <v>2688</v>
      </c>
      <c r="G112" s="112">
        <v>2772</v>
      </c>
      <c r="H112" s="112">
        <v>2887</v>
      </c>
      <c r="I112" s="112">
        <v>2729</v>
      </c>
      <c r="J112" s="112">
        <v>3873</v>
      </c>
      <c r="K112" s="112">
        <v>3198</v>
      </c>
      <c r="L112" s="112">
        <v>3574</v>
      </c>
      <c r="M112" s="112">
        <v>3480</v>
      </c>
      <c r="N112" s="112">
        <v>3619</v>
      </c>
      <c r="O112" s="113">
        <f t="shared" si="23"/>
        <v>35201</v>
      </c>
    </row>
    <row r="113" spans="2:15" x14ac:dyDescent="0.2">
      <c r="B113" s="104" t="s">
        <v>118</v>
      </c>
      <c r="C113" s="112">
        <f>[1]ตค!$B$19</f>
        <v>19</v>
      </c>
      <c r="D113" s="112">
        <f>[1]พย!$B$19</f>
        <v>67</v>
      </c>
      <c r="E113" s="112">
        <f>[1]ธค!$B$19</f>
        <v>89</v>
      </c>
      <c r="F113" s="112">
        <f>[1]มค!$B$19</f>
        <v>65</v>
      </c>
      <c r="G113" s="112">
        <f>[1]กพ!$B$19</f>
        <v>87</v>
      </c>
      <c r="H113" s="112">
        <f>[1]มีค!$B$19</f>
        <v>99</v>
      </c>
      <c r="I113" s="112">
        <f>[1]เมย!$B$19</f>
        <v>82</v>
      </c>
      <c r="J113" s="112">
        <f>[1]พค!$B$19</f>
        <v>101</v>
      </c>
      <c r="K113" s="112">
        <f>[1]มิย!$B$19</f>
        <v>110</v>
      </c>
      <c r="L113" s="112">
        <f>[1]กค!$B$19</f>
        <v>111</v>
      </c>
      <c r="M113" s="112">
        <f>[1]สค!$B$19</f>
        <v>130</v>
      </c>
      <c r="N113" s="112">
        <f>[1]กย!$B$19</f>
        <v>104</v>
      </c>
      <c r="O113" s="113">
        <f>SUM(C113:N113)</f>
        <v>1064</v>
      </c>
    </row>
    <row r="114" spans="2:15" x14ac:dyDescent="0.2">
      <c r="B114" s="114" t="s">
        <v>137</v>
      </c>
      <c r="C114" s="115">
        <f>[1]ตค!$C$19</f>
        <v>0</v>
      </c>
      <c r="D114" s="115">
        <f>[1]พย!$C$19</f>
        <v>0</v>
      </c>
      <c r="E114" s="115">
        <f>[1]ธค!$C$19</f>
        <v>0</v>
      </c>
      <c r="F114" s="115">
        <f>[1]มค!$C$19</f>
        <v>0</v>
      </c>
      <c r="G114" s="115">
        <f>[1]กพ!$C$19</f>
        <v>0</v>
      </c>
      <c r="H114" s="115">
        <f>[1]มีค!$C$19</f>
        <v>0</v>
      </c>
      <c r="I114" s="115">
        <f>[1]เมย!$C$19</f>
        <v>0</v>
      </c>
      <c r="J114" s="115">
        <f>[1]พค!$C$19</f>
        <v>0</v>
      </c>
      <c r="K114" s="115">
        <f>[1]มิย!$C$19</f>
        <v>0</v>
      </c>
      <c r="L114" s="115">
        <f>[1]กค!$C$19</f>
        <v>0</v>
      </c>
      <c r="M114" s="115">
        <f>[1]สค!$C$19</f>
        <v>0</v>
      </c>
      <c r="N114" s="115">
        <f>[1]กย!$C$19</f>
        <v>0</v>
      </c>
      <c r="O114" s="114">
        <f>SUM(C114:N114)</f>
        <v>0</v>
      </c>
    </row>
    <row r="117" spans="2:15" x14ac:dyDescent="0.2">
      <c r="B117" s="104" t="s">
        <v>117</v>
      </c>
      <c r="O117" s="119">
        <f>+O7+O14+O21+O28+O35+O42+O49+O56+O63+O70+O77+O84+O91+O98+O105+O112</f>
        <v>1654282</v>
      </c>
    </row>
    <row r="118" spans="2:15" x14ac:dyDescent="0.2">
      <c r="B118" s="104" t="s">
        <v>118</v>
      </c>
      <c r="O118" s="119">
        <f>+O8+O15+O22+O29+O36+O43+O50+O57+O64+O71+O78+O85+O92+O99+O106+O113</f>
        <v>73641</v>
      </c>
    </row>
  </sheetData>
  <pageMargins left="0.70866141732283472" right="0.70866141732283472" top="0.35433070866141736" bottom="0.74803149606299213" header="0.31496062992125984" footer="0.31496062992125984"/>
  <pageSetup paperSize="9" scale="75" fitToHeight="2" orientation="landscape" r:id="rId1"/>
  <headerFooter>
    <oddFooter>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6"/>
  <sheetViews>
    <sheetView topLeftCell="A37" workbookViewId="0">
      <selection activeCell="M190" sqref="M190"/>
    </sheetView>
  </sheetViews>
  <sheetFormatPr defaultRowHeight="12.75" x14ac:dyDescent="0.2"/>
  <cols>
    <col min="1" max="1" width="14.7109375" customWidth="1"/>
    <col min="2" max="2" width="15.7109375" customWidth="1"/>
    <col min="3" max="6" width="10" customWidth="1"/>
    <col min="7" max="7" width="9" customWidth="1"/>
    <col min="8" max="9" width="10" customWidth="1"/>
    <col min="10" max="10" width="9" customWidth="1"/>
    <col min="11" max="11" width="12.85546875" bestFit="1" customWidth="1"/>
  </cols>
  <sheetData>
    <row r="1" spans="1:11" x14ac:dyDescent="0.2">
      <c r="A1" s="77" t="s">
        <v>34</v>
      </c>
      <c r="B1" s="77" t="s">
        <v>119</v>
      </c>
    </row>
    <row r="2" spans="1:11" x14ac:dyDescent="0.2">
      <c r="A2" s="77" t="s">
        <v>0</v>
      </c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139</v>
      </c>
    </row>
    <row r="3" spans="1:11" hidden="1" x14ac:dyDescent="0.2">
      <c r="A3" s="79" t="s">
        <v>140</v>
      </c>
      <c r="B3" s="78">
        <v>4.97</v>
      </c>
      <c r="C3" s="78">
        <v>2.41</v>
      </c>
      <c r="D3" s="78">
        <v>5.16</v>
      </c>
      <c r="E3" s="78">
        <v>6.59</v>
      </c>
      <c r="F3" s="78">
        <v>5.66</v>
      </c>
      <c r="G3" s="78">
        <v>4.21</v>
      </c>
      <c r="H3" s="78">
        <v>5.74</v>
      </c>
      <c r="I3" s="78">
        <v>6.19</v>
      </c>
      <c r="J3" s="78">
        <v>0</v>
      </c>
      <c r="K3" s="78">
        <v>40.93</v>
      </c>
    </row>
    <row r="4" spans="1:11" hidden="1" x14ac:dyDescent="0.2">
      <c r="A4" s="79" t="s">
        <v>141</v>
      </c>
      <c r="B4" s="78">
        <v>2.84</v>
      </c>
      <c r="C4" s="78">
        <v>4.13</v>
      </c>
      <c r="D4" s="78">
        <v>3.51</v>
      </c>
      <c r="E4" s="78">
        <v>4.96</v>
      </c>
      <c r="F4" s="78">
        <v>3.72</v>
      </c>
      <c r="G4" s="78">
        <v>4.0599999999999996</v>
      </c>
      <c r="H4" s="78">
        <v>6.06</v>
      </c>
      <c r="I4" s="78">
        <v>3.34</v>
      </c>
      <c r="J4" s="78">
        <v>0</v>
      </c>
      <c r="K4" s="78">
        <v>32.619999999999997</v>
      </c>
    </row>
    <row r="5" spans="1:11" hidden="1" x14ac:dyDescent="0.2">
      <c r="A5" s="79" t="s">
        <v>139</v>
      </c>
      <c r="B5" s="78">
        <v>7.81</v>
      </c>
      <c r="C5" s="78">
        <v>6.54</v>
      </c>
      <c r="D5" s="78">
        <v>8.67</v>
      </c>
      <c r="E5" s="78">
        <v>11.55</v>
      </c>
      <c r="F5" s="78">
        <v>9.3800000000000008</v>
      </c>
      <c r="G5" s="78">
        <v>8.27</v>
      </c>
      <c r="H5" s="78">
        <v>11.8</v>
      </c>
      <c r="I5" s="78">
        <v>9.5300000000000011</v>
      </c>
      <c r="J5" s="78">
        <v>0</v>
      </c>
      <c r="K5" s="78">
        <v>73.55</v>
      </c>
    </row>
    <row r="6" spans="1:11" hidden="1" x14ac:dyDescent="0.2"/>
    <row r="7" spans="1:11" hidden="1" x14ac:dyDescent="0.2"/>
    <row r="8" spans="1:11" hidden="1" x14ac:dyDescent="0.2"/>
    <row r="9" spans="1:11" hidden="1" x14ac:dyDescent="0.2"/>
    <row r="10" spans="1:11" hidden="1" x14ac:dyDescent="0.2"/>
    <row r="11" spans="1:11" hidden="1" x14ac:dyDescent="0.2"/>
    <row r="12" spans="1:11" hidden="1" x14ac:dyDescent="0.2"/>
    <row r="13" spans="1:11" hidden="1" x14ac:dyDescent="0.2"/>
    <row r="14" spans="1:11" hidden="1" x14ac:dyDescent="0.2"/>
    <row r="15" spans="1:11" hidden="1" x14ac:dyDescent="0.2"/>
    <row r="16" spans="1:11" hidden="1" x14ac:dyDescent="0.2"/>
    <row r="17" ht="13.5" hidden="1" customHeight="1" x14ac:dyDescent="0.2"/>
    <row r="18" hidden="1" x14ac:dyDescent="0.2"/>
    <row r="19" hidden="1" x14ac:dyDescent="0.2"/>
    <row r="39" spans="1:11" x14ac:dyDescent="0.2">
      <c r="A39" s="77" t="s">
        <v>39</v>
      </c>
      <c r="B39" s="77" t="s">
        <v>119</v>
      </c>
    </row>
    <row r="40" spans="1:11" x14ac:dyDescent="0.2">
      <c r="A40" s="77" t="s">
        <v>0</v>
      </c>
      <c r="B40" t="s">
        <v>120</v>
      </c>
      <c r="C40" t="s">
        <v>121</v>
      </c>
      <c r="D40" t="s">
        <v>122</v>
      </c>
      <c r="E40" t="s">
        <v>123</v>
      </c>
      <c r="F40" t="s">
        <v>124</v>
      </c>
      <c r="G40" t="s">
        <v>125</v>
      </c>
      <c r="H40" t="s">
        <v>126</v>
      </c>
      <c r="I40" t="s">
        <v>127</v>
      </c>
      <c r="J40" t="s">
        <v>128</v>
      </c>
      <c r="K40" t="s">
        <v>139</v>
      </c>
    </row>
    <row r="41" spans="1:11" hidden="1" x14ac:dyDescent="0.2">
      <c r="A41" s="79" t="s">
        <v>140</v>
      </c>
      <c r="B41" s="78">
        <v>13759.05</v>
      </c>
      <c r="C41" s="78">
        <v>6726.09</v>
      </c>
      <c r="D41" s="78">
        <v>9084.86</v>
      </c>
      <c r="E41" s="78">
        <v>11315.89</v>
      </c>
      <c r="F41" s="78">
        <v>12192.42</v>
      </c>
      <c r="G41" s="78">
        <v>12234.76</v>
      </c>
      <c r="H41" s="78">
        <v>11946.22</v>
      </c>
      <c r="I41" s="78">
        <v>13160.59</v>
      </c>
      <c r="J41" s="78">
        <v>0</v>
      </c>
      <c r="K41" s="78">
        <v>90419.87999999999</v>
      </c>
    </row>
    <row r="42" spans="1:11" hidden="1" x14ac:dyDescent="0.2">
      <c r="A42" s="79" t="s">
        <v>141</v>
      </c>
      <c r="B42" s="78">
        <v>9831.4599999999991</v>
      </c>
      <c r="C42" s="78">
        <v>9309.5</v>
      </c>
      <c r="D42" s="78">
        <v>10681.27</v>
      </c>
      <c r="E42" s="78">
        <v>9919.5499999999993</v>
      </c>
      <c r="F42" s="78">
        <v>9802.89</v>
      </c>
      <c r="G42" s="78">
        <v>10369.200000000001</v>
      </c>
      <c r="H42" s="78">
        <v>9921.36</v>
      </c>
      <c r="I42" s="78">
        <v>11480.71</v>
      </c>
      <c r="J42" s="78">
        <v>0</v>
      </c>
      <c r="K42" s="78">
        <v>81315.94</v>
      </c>
    </row>
    <row r="43" spans="1:11" hidden="1" x14ac:dyDescent="0.2">
      <c r="A43" s="79" t="s">
        <v>139</v>
      </c>
      <c r="B43" s="78">
        <v>23590.51</v>
      </c>
      <c r="C43" s="78">
        <v>16035.59</v>
      </c>
      <c r="D43" s="78">
        <v>19766.13</v>
      </c>
      <c r="E43" s="78">
        <v>21235.439999999999</v>
      </c>
      <c r="F43" s="78">
        <v>21995.309999999998</v>
      </c>
      <c r="G43" s="78">
        <v>22603.96</v>
      </c>
      <c r="H43" s="78">
        <v>21867.58</v>
      </c>
      <c r="I43" s="78">
        <v>24641.3</v>
      </c>
      <c r="J43" s="78">
        <v>0</v>
      </c>
      <c r="K43" s="78">
        <v>171735.82</v>
      </c>
    </row>
    <row r="44" spans="1:11" hidden="1" x14ac:dyDescent="0.2"/>
    <row r="45" spans="1:11" hidden="1" x14ac:dyDescent="0.2"/>
    <row r="46" spans="1:11" hidden="1" x14ac:dyDescent="0.2"/>
    <row r="47" spans="1:11" hidden="1" x14ac:dyDescent="0.2"/>
    <row r="48" spans="1:11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76" spans="1:11" x14ac:dyDescent="0.2">
      <c r="A76" s="77" t="s">
        <v>37</v>
      </c>
      <c r="B76" s="77" t="s">
        <v>119</v>
      </c>
    </row>
    <row r="77" spans="1:11" x14ac:dyDescent="0.2">
      <c r="A77" s="77" t="s">
        <v>0</v>
      </c>
      <c r="B77" t="s">
        <v>120</v>
      </c>
      <c r="C77" t="s">
        <v>121</v>
      </c>
      <c r="D77" t="s">
        <v>122</v>
      </c>
      <c r="E77" t="s">
        <v>123</v>
      </c>
      <c r="F77" t="s">
        <v>124</v>
      </c>
      <c r="G77" t="s">
        <v>125</v>
      </c>
      <c r="H77" t="s">
        <v>126</v>
      </c>
      <c r="I77" t="s">
        <v>127</v>
      </c>
      <c r="J77" t="s">
        <v>128</v>
      </c>
      <c r="K77" t="s">
        <v>139</v>
      </c>
    </row>
    <row r="78" spans="1:11" hidden="1" x14ac:dyDescent="0.2">
      <c r="A78" s="79" t="s">
        <v>140</v>
      </c>
      <c r="B78" s="78">
        <v>1.8502000000000001</v>
      </c>
      <c r="C78" s="78">
        <v>0.85670000000000002</v>
      </c>
      <c r="D78" s="78">
        <v>1.1716</v>
      </c>
      <c r="E78" s="78">
        <v>1.2818000000000001</v>
      </c>
      <c r="F78" s="78">
        <v>1.4642999999999999</v>
      </c>
      <c r="G78" s="78">
        <v>1.3379000000000001</v>
      </c>
      <c r="H78" s="78">
        <v>1.4204000000000001</v>
      </c>
      <c r="I78" s="78">
        <v>1.3022</v>
      </c>
      <c r="J78" s="78">
        <v>0</v>
      </c>
      <c r="K78" s="78">
        <v>10.685099999999998</v>
      </c>
    </row>
    <row r="79" spans="1:11" hidden="1" x14ac:dyDescent="0.2">
      <c r="A79" s="79" t="s">
        <v>141</v>
      </c>
      <c r="B79" s="78">
        <v>1.2397</v>
      </c>
      <c r="C79" s="78">
        <v>1.258</v>
      </c>
      <c r="D79" s="78">
        <v>1.2828999999999999</v>
      </c>
      <c r="E79" s="78">
        <v>1.5133000000000001</v>
      </c>
      <c r="F79" s="78">
        <v>1.3371</v>
      </c>
      <c r="G79" s="78">
        <v>1.3975</v>
      </c>
      <c r="H79" s="78">
        <v>1.5237000000000001</v>
      </c>
      <c r="I79" s="78">
        <v>1.1660999999999999</v>
      </c>
      <c r="J79" s="78">
        <v>0</v>
      </c>
      <c r="K79" s="78">
        <v>10.718300000000001</v>
      </c>
    </row>
    <row r="80" spans="1:11" hidden="1" x14ac:dyDescent="0.2">
      <c r="A80" s="79" t="s">
        <v>139</v>
      </c>
      <c r="B80" s="78">
        <v>3.0899000000000001</v>
      </c>
      <c r="C80" s="78">
        <v>2.1147</v>
      </c>
      <c r="D80" s="78">
        <v>2.4544999999999999</v>
      </c>
      <c r="E80" s="78">
        <v>2.7951000000000001</v>
      </c>
      <c r="F80" s="78">
        <v>2.8014000000000001</v>
      </c>
      <c r="G80" s="78">
        <v>2.7354000000000003</v>
      </c>
      <c r="H80" s="78">
        <v>2.9441000000000002</v>
      </c>
      <c r="I80" s="78">
        <v>2.4683000000000002</v>
      </c>
      <c r="J80" s="78">
        <v>0</v>
      </c>
      <c r="K80" s="78">
        <v>21.403399999999998</v>
      </c>
    </row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113" spans="1:11" x14ac:dyDescent="0.2">
      <c r="A113" s="77" t="s">
        <v>41</v>
      </c>
      <c r="B113" s="77" t="s">
        <v>119</v>
      </c>
    </row>
    <row r="114" spans="1:11" x14ac:dyDescent="0.2">
      <c r="A114" s="77" t="s">
        <v>0</v>
      </c>
      <c r="B114" t="s">
        <v>120</v>
      </c>
      <c r="C114" t="s">
        <v>121</v>
      </c>
      <c r="D114" t="s">
        <v>122</v>
      </c>
      <c r="E114" t="s">
        <v>123</v>
      </c>
      <c r="F114" t="s">
        <v>124</v>
      </c>
      <c r="G114" t="s">
        <v>125</v>
      </c>
      <c r="H114" t="s">
        <v>126</v>
      </c>
      <c r="I114" t="s">
        <v>127</v>
      </c>
      <c r="J114" t="s">
        <v>128</v>
      </c>
      <c r="K114" t="s">
        <v>139</v>
      </c>
    </row>
    <row r="115" spans="1:11" hidden="1" x14ac:dyDescent="0.2">
      <c r="A115" s="79" t="s">
        <v>140</v>
      </c>
      <c r="B115" s="78">
        <v>50.9</v>
      </c>
      <c r="C115" s="78">
        <v>9.25</v>
      </c>
      <c r="D115" s="78">
        <v>43.13</v>
      </c>
      <c r="E115" s="78">
        <v>59.24</v>
      </c>
      <c r="F115" s="78">
        <v>69.7</v>
      </c>
      <c r="G115" s="78">
        <v>79.52</v>
      </c>
      <c r="H115" s="78">
        <v>80.709999999999994</v>
      </c>
      <c r="I115" s="78">
        <v>86.69</v>
      </c>
      <c r="J115" s="78">
        <v>0</v>
      </c>
      <c r="K115" s="78">
        <v>479.14</v>
      </c>
    </row>
    <row r="116" spans="1:11" hidden="1" x14ac:dyDescent="0.2">
      <c r="A116" s="79" t="s">
        <v>141</v>
      </c>
      <c r="B116" s="78">
        <v>86.31</v>
      </c>
      <c r="C116" s="78">
        <v>87.15</v>
      </c>
      <c r="D116" s="78">
        <v>100.84</v>
      </c>
      <c r="E116" s="78">
        <v>102.56</v>
      </c>
      <c r="F116" s="78">
        <v>83.16</v>
      </c>
      <c r="G116" s="78">
        <v>86.24</v>
      </c>
      <c r="H116" s="78">
        <v>79.22</v>
      </c>
      <c r="I116" s="78">
        <v>85.56</v>
      </c>
      <c r="J116" s="78">
        <v>0</v>
      </c>
      <c r="K116" s="78">
        <v>711.04</v>
      </c>
    </row>
    <row r="117" spans="1:11" hidden="1" x14ac:dyDescent="0.2">
      <c r="A117" s="79" t="s">
        <v>139</v>
      </c>
      <c r="B117" s="78">
        <v>137.21</v>
      </c>
      <c r="C117" s="78">
        <v>96.4</v>
      </c>
      <c r="D117" s="78">
        <v>143.97</v>
      </c>
      <c r="E117" s="78">
        <v>161.80000000000001</v>
      </c>
      <c r="F117" s="78">
        <v>152.86000000000001</v>
      </c>
      <c r="G117" s="78">
        <v>165.76</v>
      </c>
      <c r="H117" s="78">
        <v>159.93</v>
      </c>
      <c r="I117" s="78">
        <v>172.25</v>
      </c>
      <c r="J117" s="78">
        <v>0</v>
      </c>
      <c r="K117" s="78">
        <v>1190.1799999999998</v>
      </c>
    </row>
    <row r="118" spans="1:11" hidden="1" x14ac:dyDescent="0.2"/>
    <row r="119" spans="1:11" hidden="1" x14ac:dyDescent="0.2"/>
    <row r="120" spans="1:11" hidden="1" x14ac:dyDescent="0.2"/>
    <row r="121" spans="1:11" hidden="1" x14ac:dyDescent="0.2"/>
    <row r="122" spans="1:11" hidden="1" x14ac:dyDescent="0.2"/>
    <row r="123" spans="1:11" hidden="1" x14ac:dyDescent="0.2"/>
    <row r="124" spans="1:11" hidden="1" x14ac:dyDescent="0.2"/>
    <row r="125" spans="1:11" hidden="1" x14ac:dyDescent="0.2"/>
    <row r="126" spans="1:11" hidden="1" x14ac:dyDescent="0.2"/>
    <row r="127" spans="1:11" hidden="1" x14ac:dyDescent="0.2"/>
    <row r="128" spans="1:11" hidden="1" x14ac:dyDescent="0.2"/>
    <row r="129" hidden="1" x14ac:dyDescent="0.2"/>
    <row r="130" hidden="1" x14ac:dyDescent="0.2"/>
    <row r="131" hidden="1" x14ac:dyDescent="0.2"/>
    <row r="151" spans="1:11" x14ac:dyDescent="0.2">
      <c r="A151" s="77" t="s">
        <v>43</v>
      </c>
      <c r="B151" s="77" t="s">
        <v>119</v>
      </c>
    </row>
    <row r="152" spans="1:11" x14ac:dyDescent="0.2">
      <c r="A152" s="77" t="s">
        <v>0</v>
      </c>
      <c r="B152" t="s">
        <v>120</v>
      </c>
      <c r="C152" t="s">
        <v>121</v>
      </c>
      <c r="D152" t="s">
        <v>122</v>
      </c>
      <c r="E152" t="s">
        <v>123</v>
      </c>
      <c r="F152" t="s">
        <v>124</v>
      </c>
      <c r="G152" t="s">
        <v>125</v>
      </c>
      <c r="H152" t="s">
        <v>126</v>
      </c>
      <c r="I152" t="s">
        <v>127</v>
      </c>
      <c r="J152" t="s">
        <v>128</v>
      </c>
      <c r="K152" t="s">
        <v>139</v>
      </c>
    </row>
    <row r="153" spans="1:11" hidden="1" x14ac:dyDescent="0.2">
      <c r="A153" s="79" t="s">
        <v>140</v>
      </c>
      <c r="B153" s="78">
        <v>1.85</v>
      </c>
      <c r="C153" s="78">
        <v>0.87</v>
      </c>
      <c r="D153" s="78">
        <v>3.54</v>
      </c>
      <c r="E153" s="78">
        <v>4.07</v>
      </c>
      <c r="F153" s="78">
        <v>3.99</v>
      </c>
      <c r="G153" s="78">
        <v>4.72</v>
      </c>
      <c r="H153" s="78">
        <v>4.4400000000000004</v>
      </c>
      <c r="I153" s="78">
        <v>4.8899999999999997</v>
      </c>
      <c r="J153" s="78">
        <v>0</v>
      </c>
      <c r="K153" s="78">
        <v>28.37</v>
      </c>
    </row>
    <row r="154" spans="1:11" hidden="1" x14ac:dyDescent="0.2">
      <c r="A154" s="79" t="s">
        <v>141</v>
      </c>
      <c r="B154" s="78">
        <v>5.39</v>
      </c>
      <c r="C154" s="78">
        <v>4.76</v>
      </c>
      <c r="D154" s="78">
        <v>5.59</v>
      </c>
      <c r="E154" s="78">
        <v>5.0199999999999996</v>
      </c>
      <c r="F154" s="78">
        <v>4.93</v>
      </c>
      <c r="G154" s="78">
        <v>5.33</v>
      </c>
      <c r="H154" s="78">
        <v>4.54</v>
      </c>
      <c r="I154" s="78">
        <v>5.08</v>
      </c>
      <c r="J154" s="78">
        <v>0</v>
      </c>
      <c r="K154" s="78">
        <v>40.639999999999993</v>
      </c>
    </row>
    <row r="155" spans="1:11" hidden="1" x14ac:dyDescent="0.2">
      <c r="A155" s="79" t="s">
        <v>139</v>
      </c>
      <c r="B155" s="78">
        <v>7.24</v>
      </c>
      <c r="C155" s="78">
        <v>5.63</v>
      </c>
      <c r="D155" s="78">
        <v>9.129999999999999</v>
      </c>
      <c r="E155" s="78">
        <v>9.09</v>
      </c>
      <c r="F155" s="78">
        <v>8.92</v>
      </c>
      <c r="G155" s="78">
        <v>10.050000000000001</v>
      </c>
      <c r="H155" s="78">
        <v>8.98</v>
      </c>
      <c r="I155" s="78">
        <v>9.9699999999999989</v>
      </c>
      <c r="J155" s="78">
        <v>0</v>
      </c>
      <c r="K155" s="78">
        <v>69.009999999999991</v>
      </c>
    </row>
    <row r="156" spans="1:11" hidden="1" x14ac:dyDescent="0.2"/>
    <row r="157" spans="1:11" hidden="1" x14ac:dyDescent="0.2"/>
    <row r="158" spans="1:11" hidden="1" x14ac:dyDescent="0.2"/>
    <row r="159" spans="1:11" hidden="1" x14ac:dyDescent="0.2"/>
    <row r="160" spans="1:11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86" ht="30" customHeight="1" x14ac:dyDescent="0.2"/>
  </sheetData>
  <pageMargins left="0.7" right="0.7" top="0.75" bottom="0.75" header="0.3" footer="0.3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I6" sqref="I6"/>
    </sheetView>
  </sheetViews>
  <sheetFormatPr defaultRowHeight="12.75" x14ac:dyDescent="0.2"/>
  <cols>
    <col min="1" max="1" width="35" bestFit="1" customWidth="1"/>
    <col min="2" max="4" width="11.140625" bestFit="1" customWidth="1"/>
    <col min="5" max="5" width="11.140625" style="31" bestFit="1" customWidth="1"/>
    <col min="6" max="10" width="10.140625" bestFit="1" customWidth="1"/>
    <col min="11" max="11" width="10.7109375" customWidth="1"/>
    <col min="12" max="12" width="10.140625" customWidth="1"/>
    <col min="13" max="13" width="10.140625" bestFit="1" customWidth="1"/>
    <col min="14" max="14" width="11.140625" bestFit="1" customWidth="1"/>
  </cols>
  <sheetData>
    <row r="1" spans="1:14" s="37" customFormat="1" ht="38.25" x14ac:dyDescent="0.2">
      <c r="B1" s="38" t="s">
        <v>83</v>
      </c>
      <c r="C1" s="38" t="s">
        <v>84</v>
      </c>
      <c r="D1" s="38" t="s">
        <v>85</v>
      </c>
      <c r="E1" s="38" t="s">
        <v>81</v>
      </c>
      <c r="F1" s="38" t="s">
        <v>82</v>
      </c>
      <c r="G1" s="38" t="s">
        <v>86</v>
      </c>
      <c r="H1" s="38" t="s">
        <v>88</v>
      </c>
      <c r="I1" s="38" t="s">
        <v>89</v>
      </c>
      <c r="J1" s="38" t="s">
        <v>90</v>
      </c>
      <c r="K1" s="38" t="s">
        <v>91</v>
      </c>
      <c r="L1" s="38" t="s">
        <v>92</v>
      </c>
      <c r="M1" s="38" t="s">
        <v>93</v>
      </c>
      <c r="N1" s="39" t="s">
        <v>87</v>
      </c>
    </row>
    <row r="2" spans="1:14" ht="23.25" x14ac:dyDescent="0.5">
      <c r="A2" s="32" t="s">
        <v>20</v>
      </c>
      <c r="B2" s="40">
        <f>+ตค!B4*ตค!K4</f>
        <v>3953.8272000000002</v>
      </c>
      <c r="C2" s="40">
        <f>+พย!B4*พย!K4</f>
        <v>4308.37</v>
      </c>
      <c r="D2" s="40">
        <f>+ธค!B4*ธค!K4</f>
        <v>3955.5236</v>
      </c>
      <c r="E2" s="41">
        <f>+มค!K4*มค!B4</f>
        <v>4027.252</v>
      </c>
      <c r="F2" s="41">
        <f>+กพ!B4*กพ!K4</f>
        <v>3807.8882000000003</v>
      </c>
      <c r="G2" s="41">
        <f>+มีค!B4*มีค!K4</f>
        <v>4176.4616999999998</v>
      </c>
      <c r="H2" s="41">
        <f>+เมย!B4*เมย!K4</f>
        <v>3802.5853999999999</v>
      </c>
      <c r="I2" s="41">
        <f>+พค!B4+พค!K4</f>
        <v>2829.5482999999999</v>
      </c>
      <c r="J2" s="41">
        <f>+มิย!B4*มิย!K4</f>
        <v>3673.8591999999999</v>
      </c>
      <c r="K2" s="41">
        <f>+กค!B4*กค!J4</f>
        <v>4504.5668000000005</v>
      </c>
      <c r="L2" s="41">
        <f>+สค!B4*สค!J4</f>
        <v>4191.4573</v>
      </c>
      <c r="M2" s="41">
        <f>+กย!B4*กย!J4</f>
        <v>4328.7758999999996</v>
      </c>
      <c r="N2" s="42">
        <f>SUM(B2:M2)</f>
        <v>47560.115600000005</v>
      </c>
    </row>
    <row r="3" spans="1:14" ht="23.25" x14ac:dyDescent="0.5">
      <c r="A3" s="32" t="s">
        <v>21</v>
      </c>
      <c r="B3" s="40">
        <f>+ตค!B5*ตค!K5</f>
        <v>1185.5472</v>
      </c>
      <c r="C3" s="40">
        <f>+พย!B5*พย!K5</f>
        <v>1098.7731000000001</v>
      </c>
      <c r="D3" s="40">
        <f>+ธค!B5*ธค!K5</f>
        <v>1097.4093</v>
      </c>
      <c r="E3" s="41">
        <f>+มค!K5*มค!B5</f>
        <v>1212.0518</v>
      </c>
      <c r="F3" s="41">
        <f>+กพ!B5*กพ!K5</f>
        <v>1057.104</v>
      </c>
      <c r="G3" s="41">
        <f>+มีค!B5*มีค!K5</f>
        <v>1120.269</v>
      </c>
      <c r="H3" s="41">
        <f>+เมย!B5*เมย!K5</f>
        <v>1042.0448999999999</v>
      </c>
      <c r="I3" s="41">
        <f>+พค!B5+พค!K5</f>
        <v>897.28200000000004</v>
      </c>
      <c r="J3" s="41">
        <f>+มิย!B5*มิย!K5</f>
        <v>1018.6398</v>
      </c>
      <c r="K3" s="41">
        <f>+กค!B5*กค!J5</f>
        <v>1122.0448000000001</v>
      </c>
      <c r="L3" s="41">
        <f>+สค!B5*สค!J5</f>
        <v>1192.9433000000001</v>
      </c>
      <c r="M3" s="41">
        <f>+กย!B5*กย!J5</f>
        <v>824.34079999999994</v>
      </c>
      <c r="N3" s="42">
        <f>SUM(B3:M3)</f>
        <v>12868.450000000003</v>
      </c>
    </row>
    <row r="4" spans="1:14" ht="23.25" x14ac:dyDescent="0.5">
      <c r="A4" s="32" t="s">
        <v>47</v>
      </c>
      <c r="B4" s="40">
        <f>+ตค!B6*ตค!K6</f>
        <v>128.51409999999998</v>
      </c>
      <c r="C4" s="40">
        <f>+พย!B6*พย!K6</f>
        <v>133.30799999999999</v>
      </c>
      <c r="D4" s="40">
        <f>+ธค!B6*ธค!K6</f>
        <v>151.57500000000002</v>
      </c>
      <c r="E4" s="41">
        <f>+มค!K6*มค!B6</f>
        <v>127.73399999999999</v>
      </c>
      <c r="F4" s="41">
        <f>+กพ!B6*กพ!K6</f>
        <v>120.351</v>
      </c>
      <c r="G4" s="41">
        <f>+มีค!B6*มีค!K6</f>
        <v>137.4</v>
      </c>
      <c r="H4" s="41">
        <f>+เมย!B6*เมย!K6</f>
        <v>130.66239999999999</v>
      </c>
      <c r="I4" s="41">
        <f>+พค!B6+พค!K6</f>
        <v>215.5607</v>
      </c>
      <c r="J4" s="41">
        <f>+มิย!B6*มิย!K6</f>
        <v>145.63500000000002</v>
      </c>
      <c r="K4" s="41">
        <f>+กค!B6*กค!J6</f>
        <v>168.18119999999999</v>
      </c>
      <c r="L4" s="41">
        <f>+สค!B6*สค!J6</f>
        <v>131.20050000000001</v>
      </c>
      <c r="M4" s="41">
        <f>+กย!B6*กย!J6</f>
        <v>129.93530000000001</v>
      </c>
      <c r="N4" s="42">
        <f>SUM(B4:M4)</f>
        <v>1720.0572</v>
      </c>
    </row>
    <row r="5" spans="1:14" ht="23.25" x14ac:dyDescent="0.5">
      <c r="A5" s="32" t="s">
        <v>48</v>
      </c>
      <c r="B5" s="40">
        <f>+ตค!B7*ตค!K7</f>
        <v>127.2256</v>
      </c>
      <c r="C5" s="40">
        <f>+พย!B7*พย!K7</f>
        <v>127.56639999999999</v>
      </c>
      <c r="D5" s="40">
        <f>+ธค!B7*ธค!K7</f>
        <v>131.92619999999999</v>
      </c>
      <c r="E5" s="41">
        <f>+มค!K7*มค!B7</f>
        <v>122.61209999999998</v>
      </c>
      <c r="F5" s="41">
        <f>+กพ!B7*กพ!K7</f>
        <v>139.78799999999998</v>
      </c>
      <c r="G5" s="41">
        <f>+มีค!B7*มีค!K7</f>
        <v>148.74079999999998</v>
      </c>
      <c r="H5" s="41">
        <f>+เมย!B7*เมย!K7</f>
        <v>125.78149999999999</v>
      </c>
      <c r="I5" s="41">
        <f>+พค!B7+พค!K7</f>
        <v>173.71960000000001</v>
      </c>
      <c r="J5" s="41">
        <f>+มิย!B7*มิย!K7</f>
        <v>149.15600000000001</v>
      </c>
      <c r="K5" s="41">
        <f>+กค!B7*กค!J7</f>
        <v>141.59199999999998</v>
      </c>
      <c r="L5" s="41">
        <f>+สค!B7*สค!J7</f>
        <v>91.3</v>
      </c>
      <c r="M5" s="41">
        <f>+กย!B7*กย!J7</f>
        <v>156.20840000000001</v>
      </c>
      <c r="N5" s="42">
        <f t="shared" ref="N5:N17" si="0">SUM(B5:M5)</f>
        <v>1635.6166000000001</v>
      </c>
    </row>
    <row r="6" spans="1:14" ht="23.25" x14ac:dyDescent="0.5">
      <c r="A6" s="32" t="s">
        <v>22</v>
      </c>
      <c r="B6" s="40">
        <f>+ตค!B8*ตค!K8</f>
        <v>93.223199999999991</v>
      </c>
      <c r="C6" s="40">
        <f>+พย!B8*พย!K8</f>
        <v>142.12</v>
      </c>
      <c r="D6" s="40">
        <f>+ธค!B8*ธค!K8</f>
        <v>96.544900000000013</v>
      </c>
      <c r="E6" s="41">
        <f>+มค!K8*มค!B8</f>
        <v>100.31040000000002</v>
      </c>
      <c r="F6" s="41">
        <f>+กพ!B8*กพ!K8</f>
        <v>94.370400000000004</v>
      </c>
      <c r="G6" s="41">
        <f>+มีค!B8*มีค!K8</f>
        <v>114.22799999999999</v>
      </c>
      <c r="H6" s="41">
        <f>+เมย!B8*เมย!K8</f>
        <v>104.34</v>
      </c>
      <c r="I6" s="41">
        <f>+พค!B8+พค!K8</f>
        <v>153.65459999999999</v>
      </c>
      <c r="J6" s="41">
        <f>+มิย!B8*มิย!K8</f>
        <v>95.235700000000008</v>
      </c>
      <c r="K6" s="41">
        <f>+กค!B8*กค!J8</f>
        <v>103.5258</v>
      </c>
      <c r="L6" s="41">
        <f>+สค!B8*สค!J8</f>
        <v>123.24159999999999</v>
      </c>
      <c r="M6" s="41">
        <f>+กย!B8*กย!J8</f>
        <v>110.6545</v>
      </c>
      <c r="N6" s="42">
        <f t="shared" si="0"/>
        <v>1331.4491</v>
      </c>
    </row>
    <row r="7" spans="1:14" ht="23.25" x14ac:dyDescent="0.5">
      <c r="A7" s="32" t="s">
        <v>23</v>
      </c>
      <c r="B7" s="40">
        <f>+ตค!B9*ตค!K9</f>
        <v>88.348499999999987</v>
      </c>
      <c r="C7" s="40">
        <f>+พย!B9*พย!K9</f>
        <v>79.174199999999999</v>
      </c>
      <c r="D7" s="40">
        <f>+ธค!B9*ธค!K9</f>
        <v>87.528300000000002</v>
      </c>
      <c r="E7" s="41">
        <f>+มค!K9*มค!B9</f>
        <v>74.505200000000002</v>
      </c>
      <c r="F7" s="41">
        <f>+กพ!B9*กพ!K9</f>
        <v>65.933999999999997</v>
      </c>
      <c r="G7" s="41">
        <f>+มีค!B9*มีค!K9</f>
        <v>69.782499999999999</v>
      </c>
      <c r="H7" s="41">
        <f>+เมย!B9*เมย!K9</f>
        <v>59.568300000000001</v>
      </c>
      <c r="I7" s="41">
        <f>+พค!B9+พค!K9</f>
        <v>101.61020000000001</v>
      </c>
      <c r="J7" s="41">
        <f>+มิย!B9*มิย!K9</f>
        <v>71.135999999999996</v>
      </c>
      <c r="K7" s="41">
        <f>+กค!B9*กค!J9</f>
        <v>70.093800000000002</v>
      </c>
      <c r="L7" s="41">
        <f>+สค!B9*สค!J9</f>
        <v>78.945999999999998</v>
      </c>
      <c r="M7" s="41">
        <f>+กย!B9*กย!J9</f>
        <v>69.686399999999992</v>
      </c>
      <c r="N7" s="42">
        <f t="shared" si="0"/>
        <v>916.3134</v>
      </c>
    </row>
    <row r="8" spans="1:14" ht="23.25" x14ac:dyDescent="0.5">
      <c r="A8" s="32" t="s">
        <v>24</v>
      </c>
      <c r="B8" s="40">
        <f>+ตค!B10*ตค!K10</f>
        <v>235.74999999999997</v>
      </c>
      <c r="C8" s="40">
        <f>+พย!B10*พย!K10</f>
        <v>178.03290000000001</v>
      </c>
      <c r="D8" s="40">
        <f>+ธค!B10*ธค!K10</f>
        <v>205.02780000000001</v>
      </c>
      <c r="E8" s="41">
        <f>+มค!K10*มค!B10</f>
        <v>202.79240000000001</v>
      </c>
      <c r="F8" s="41">
        <f>+กพ!B10*กพ!K10</f>
        <v>173.80770000000001</v>
      </c>
      <c r="G8" s="41">
        <f>+มีค!B10*มีค!K10</f>
        <v>186.91290000000001</v>
      </c>
      <c r="H8" s="41">
        <f>+เมย!B10*เมย!K10</f>
        <v>161.22630000000001</v>
      </c>
      <c r="I8" s="41">
        <f>+พค!B10+พค!K10</f>
        <v>368.53859999999997</v>
      </c>
      <c r="J8" s="41">
        <f>+มิย!B10*มิย!K10</f>
        <v>180.66570000000002</v>
      </c>
      <c r="K8" s="41">
        <f>+กค!B10*กค!J10</f>
        <v>205.946</v>
      </c>
      <c r="L8" s="41">
        <f>+สค!B10*สค!J10</f>
        <v>211.3416</v>
      </c>
      <c r="M8" s="41">
        <f>+กย!B10*กย!J10</f>
        <v>216.40799999999999</v>
      </c>
      <c r="N8" s="42">
        <f t="shared" si="0"/>
        <v>2526.4499000000001</v>
      </c>
    </row>
    <row r="9" spans="1:14" ht="23.25" x14ac:dyDescent="0.5">
      <c r="A9" s="32" t="s">
        <v>25</v>
      </c>
      <c r="B9" s="40">
        <f>+ตค!B11*ตค!K11</f>
        <v>118.167</v>
      </c>
      <c r="C9" s="40">
        <f>+พย!B11*พย!K11</f>
        <v>108.90329999999999</v>
      </c>
      <c r="D9" s="40">
        <f>+ธค!B11*ธค!K11</f>
        <v>125.3775</v>
      </c>
      <c r="E9" s="41">
        <f>+มค!K11*มค!B11</f>
        <v>121.82910000000001</v>
      </c>
      <c r="F9" s="41">
        <f>+กพ!B11*กพ!K11</f>
        <v>95.356999999999985</v>
      </c>
      <c r="G9" s="41">
        <f>+มีค!B11*มีค!K11</f>
        <v>149.0086</v>
      </c>
      <c r="H9" s="41">
        <f>+เมย!B11*เมย!K11</f>
        <v>109.602</v>
      </c>
      <c r="I9" s="41">
        <f>+พค!B11+พค!K11</f>
        <v>169.71010000000001</v>
      </c>
      <c r="J9" s="41">
        <f>+มิย!B11*มิย!K11</f>
        <v>116.10599999999999</v>
      </c>
      <c r="K9" s="41">
        <f>+กค!B11*กค!J11</f>
        <v>96.573399999999992</v>
      </c>
      <c r="L9" s="41">
        <f>+สค!B11*สค!J11</f>
        <v>115.29390000000001</v>
      </c>
      <c r="M9" s="41">
        <f>+กย!B11*กย!J11</f>
        <v>116.83329999999999</v>
      </c>
      <c r="N9" s="42">
        <f t="shared" si="0"/>
        <v>1442.7611999999997</v>
      </c>
    </row>
    <row r="10" spans="1:14" ht="23.25" x14ac:dyDescent="0.5">
      <c r="A10" s="32" t="s">
        <v>26</v>
      </c>
      <c r="B10" s="40">
        <f>+ตค!B12*ตค!K12</f>
        <v>101.289</v>
      </c>
      <c r="C10" s="40">
        <f>+พย!B12*พย!K12</f>
        <v>106.70660000000001</v>
      </c>
      <c r="D10" s="40">
        <f>+ธค!B12*ธค!K12</f>
        <v>102.31869999999999</v>
      </c>
      <c r="E10" s="41">
        <f>+มค!K12*มค!B12</f>
        <v>141.72799999999998</v>
      </c>
      <c r="F10" s="41">
        <f>+กพ!B12*กพ!K12</f>
        <v>116.47200000000001</v>
      </c>
      <c r="G10" s="41">
        <f>+มีค!B12*มีค!K12</f>
        <v>104.95339999999999</v>
      </c>
      <c r="H10" s="41">
        <f>+เมย!B12*เมย!K12</f>
        <v>116.13000000000001</v>
      </c>
      <c r="I10" s="41">
        <f>+พค!B12+พค!K12</f>
        <v>160.66059999999999</v>
      </c>
      <c r="J10" s="41">
        <f>+มิย!B12*มิย!K12</f>
        <v>108.20660000000001</v>
      </c>
      <c r="K10" s="41">
        <f>+กค!B12*กค!J12</f>
        <v>118.1096</v>
      </c>
      <c r="L10" s="41">
        <f>+สค!B12*สค!J12</f>
        <v>121.38</v>
      </c>
      <c r="M10" s="41">
        <f>+กย!B12*กย!J12</f>
        <v>123.3877</v>
      </c>
      <c r="N10" s="42">
        <f>SUM(B10:M10)</f>
        <v>1421.3421999999998</v>
      </c>
    </row>
    <row r="11" spans="1:14" ht="23.25" x14ac:dyDescent="0.5">
      <c r="A11" s="32" t="s">
        <v>27</v>
      </c>
      <c r="B11" s="40">
        <f>+ตค!B13*ตค!K13</f>
        <v>130.00899999999999</v>
      </c>
      <c r="C11" s="40">
        <f>+พย!B13*พย!K13</f>
        <v>122.58000000000001</v>
      </c>
      <c r="D11" s="40">
        <f>+ธค!B13*ธค!K13</f>
        <v>135.1028</v>
      </c>
      <c r="E11" s="41">
        <f>+มค!K13*มค!B13</f>
        <v>120.51039999999999</v>
      </c>
      <c r="F11" s="41">
        <f>+กพ!B13*กพ!K13</f>
        <v>130.89239999999998</v>
      </c>
      <c r="G11" s="41">
        <f>+มีค!B13*มีค!K13</f>
        <v>151.9614</v>
      </c>
      <c r="H11" s="41">
        <f>+เมย!B13*เมย!K13</f>
        <v>133.577</v>
      </c>
      <c r="I11" s="41">
        <f>+พค!B13+พค!K13</f>
        <v>225.6182</v>
      </c>
      <c r="J11" s="41">
        <f>+มิย!B13*มิย!K13</f>
        <v>124.1212</v>
      </c>
      <c r="K11" s="41">
        <f>+กค!B13*กค!J13</f>
        <v>147.40799999999999</v>
      </c>
      <c r="L11" s="41">
        <f>+สค!B13*สค!J13</f>
        <v>140.04149999999998</v>
      </c>
      <c r="M11" s="41">
        <f>+กย!B13*กย!J13</f>
        <v>160.42259999999999</v>
      </c>
      <c r="N11" s="42">
        <f t="shared" si="0"/>
        <v>1722.2445000000002</v>
      </c>
    </row>
    <row r="12" spans="1:14" ht="23.25" x14ac:dyDescent="0.5">
      <c r="A12" s="32" t="s">
        <v>28</v>
      </c>
      <c r="B12" s="40">
        <f>+ตค!B14*ตค!K14</f>
        <v>124.92270000000001</v>
      </c>
      <c r="C12" s="40">
        <f>+พย!B14*พย!K14</f>
        <v>99.568299999999994</v>
      </c>
      <c r="D12" s="40">
        <f>+ธค!B14*ธค!K14</f>
        <v>103.971</v>
      </c>
      <c r="E12" s="41">
        <f>+มค!K14*มค!B14</f>
        <v>104.8464</v>
      </c>
      <c r="F12" s="41">
        <f>+กพ!B14*กพ!K14</f>
        <v>88.980800000000002</v>
      </c>
      <c r="G12" s="41">
        <f>+มีค!B14*มีค!K14</f>
        <v>116.42699999999999</v>
      </c>
      <c r="H12" s="41">
        <f>+เมย!B14*เมย!K14</f>
        <v>90.250200000000007</v>
      </c>
      <c r="I12" s="41">
        <f>+พค!B14+พค!K14</f>
        <v>186.58799999999999</v>
      </c>
      <c r="J12" s="41">
        <f>+มิย!B14*มิย!K14</f>
        <v>83.231399999999994</v>
      </c>
      <c r="K12" s="41">
        <f>+กค!B14*กค!J14</f>
        <v>99.148099999999999</v>
      </c>
      <c r="L12" s="41">
        <f>+สค!B14*สค!J14</f>
        <v>100.08500000000001</v>
      </c>
      <c r="M12" s="41">
        <f>+กย!B14*กย!J14</f>
        <v>121.39160000000001</v>
      </c>
      <c r="N12" s="42">
        <f>SUM(B12:M12)</f>
        <v>1319.4105</v>
      </c>
    </row>
    <row r="13" spans="1:14" ht="23.25" x14ac:dyDescent="0.5">
      <c r="A13" s="32" t="s">
        <v>29</v>
      </c>
      <c r="B13" s="40">
        <f>+ตค!B15*ตค!K15</f>
        <v>156.49199999999999</v>
      </c>
      <c r="C13" s="40">
        <f>+พย!B15*พย!K15</f>
        <v>139.536</v>
      </c>
      <c r="D13" s="40">
        <f>+ธค!B15*ธค!K15</f>
        <v>155.33699999999999</v>
      </c>
      <c r="E13" s="41">
        <f>+มค!K15*มค!B15</f>
        <v>159.17099999999999</v>
      </c>
      <c r="F13" s="41">
        <f>+กพ!B15*กพ!K15</f>
        <v>141.53450000000001</v>
      </c>
      <c r="G13" s="41">
        <f>+มีค!B15*มีค!K15</f>
        <v>160.28880000000001</v>
      </c>
      <c r="H13" s="41">
        <f>+เมย!B15*เมย!K15</f>
        <v>146.68960000000001</v>
      </c>
      <c r="I13" s="41">
        <f>+พค!B15+พค!K15</f>
        <v>270.58</v>
      </c>
      <c r="J13" s="41">
        <f>+มิย!B15*มิย!K15</f>
        <v>135.93600000000001</v>
      </c>
      <c r="K13" s="41">
        <f>+กค!B15*กค!J15</f>
        <v>183.6088</v>
      </c>
      <c r="L13" s="41">
        <f>+สค!B15*สค!J15</f>
        <v>189.75880000000001</v>
      </c>
      <c r="M13" s="41">
        <f>+กย!B15*กย!J15</f>
        <v>123.9888</v>
      </c>
      <c r="N13" s="42">
        <f t="shared" si="0"/>
        <v>1962.9213</v>
      </c>
    </row>
    <row r="14" spans="1:14" ht="23.25" x14ac:dyDescent="0.5">
      <c r="A14" s="32" t="s">
        <v>30</v>
      </c>
      <c r="B14" s="40">
        <f>+ตค!B16*ตค!K16</f>
        <v>27.691200000000002</v>
      </c>
      <c r="C14" s="40">
        <f>+พย!B16*พย!K16</f>
        <v>34.625999999999998</v>
      </c>
      <c r="D14" s="40">
        <f>+ธค!B16*ธค!K16</f>
        <v>26.129000000000001</v>
      </c>
      <c r="E14" s="41">
        <f>+มค!K16*มค!B16</f>
        <v>26.7728</v>
      </c>
      <c r="F14" s="41">
        <f>+กพ!B16*กพ!K16</f>
        <v>25.0809</v>
      </c>
      <c r="G14" s="41">
        <f>+มีค!B16*มีค!K16</f>
        <v>26.0594</v>
      </c>
      <c r="H14" s="41">
        <f>+เมย!B16*เมย!K16</f>
        <v>18.933600000000002</v>
      </c>
      <c r="I14" s="41">
        <f>+พค!B16+พค!K16</f>
        <v>65.439899999999994</v>
      </c>
      <c r="J14" s="41">
        <f>+มิย!B16*มิย!K16</f>
        <v>18.5152</v>
      </c>
      <c r="K14" s="41">
        <f>+กค!B16*กค!J16</f>
        <v>22.41</v>
      </c>
      <c r="L14" s="41">
        <f>+สค!B16*สค!J16</f>
        <v>28.2119</v>
      </c>
      <c r="M14" s="41">
        <f>+กย!B16*กย!J16</f>
        <v>27.927199999999999</v>
      </c>
      <c r="N14" s="42">
        <f t="shared" si="0"/>
        <v>347.79710000000011</v>
      </c>
    </row>
    <row r="15" spans="1:14" ht="23.25" x14ac:dyDescent="0.5">
      <c r="A15" s="32" t="s">
        <v>31</v>
      </c>
      <c r="B15" s="40">
        <f>+ตค!B17*ตค!K17</f>
        <v>141.62219999999999</v>
      </c>
      <c r="C15" s="40">
        <f>+พย!B17*พย!K17</f>
        <v>130.00290000000001</v>
      </c>
      <c r="D15" s="40">
        <f>+ธค!B17*ธค!K17</f>
        <v>126.72389999999999</v>
      </c>
      <c r="E15" s="41">
        <f>+มค!K17*มค!B17</f>
        <v>132.14099999999999</v>
      </c>
      <c r="F15" s="41">
        <f>+กพ!B17*กพ!K17</f>
        <v>133.58940000000001</v>
      </c>
      <c r="G15" s="41">
        <f>+มีค!B17*มีค!K17</f>
        <v>128.00839999999999</v>
      </c>
      <c r="H15" s="41">
        <f>+เมย!B17*เมย!K17</f>
        <v>103.0617</v>
      </c>
      <c r="I15" s="41">
        <f>+พค!B17+พค!K17</f>
        <v>216.59389999999999</v>
      </c>
      <c r="J15" s="41">
        <f>+มิย!B17*มิย!K17</f>
        <v>109.91519999999998</v>
      </c>
      <c r="K15" s="41">
        <f>+กค!B17*กค!J17</f>
        <v>114.52</v>
      </c>
      <c r="L15" s="41">
        <f>+สค!B17*สค!J17</f>
        <v>116.94829999999999</v>
      </c>
      <c r="M15" s="41">
        <f>+กย!B17*กย!J17</f>
        <v>122.86540000000001</v>
      </c>
      <c r="N15" s="42">
        <f>SUM(B15:M15)</f>
        <v>1575.9922999999997</v>
      </c>
    </row>
    <row r="16" spans="1:14" ht="23.25" x14ac:dyDescent="0.5">
      <c r="A16" s="32" t="s">
        <v>32</v>
      </c>
      <c r="B16" s="40">
        <f>+ตค!B18*ตค!K18</f>
        <v>76.087199999999996</v>
      </c>
      <c r="C16" s="40">
        <f>+พย!B18*พย!K18</f>
        <v>62.415000000000006</v>
      </c>
      <c r="D16" s="40">
        <f>+ธค!B18*ธค!K18</f>
        <v>64.104399999999998</v>
      </c>
      <c r="E16" s="41">
        <f>+มค!K18*มค!B18</f>
        <v>76.997500000000002</v>
      </c>
      <c r="F16" s="41">
        <f>+กพ!B18*กพ!K18</f>
        <v>68.016000000000005</v>
      </c>
      <c r="G16" s="41">
        <f>+มีค!B18*มีค!K18</f>
        <v>68.99199999999999</v>
      </c>
      <c r="H16" s="41">
        <f>+เมย!B18*เมย!K18</f>
        <v>62.96</v>
      </c>
      <c r="I16" s="41">
        <f>+พค!B18+พค!K18</f>
        <v>85.761099999999999</v>
      </c>
      <c r="J16" s="41">
        <f>+มิย!B18*มิย!K18</f>
        <v>52.162899999999993</v>
      </c>
      <c r="K16" s="41">
        <f>+กค!B18*กค!J18</f>
        <v>65.093400000000003</v>
      </c>
      <c r="L16" s="41">
        <f>+สค!B18*สค!J18</f>
        <v>75.828000000000003</v>
      </c>
      <c r="M16" s="41">
        <f>+กย!B18*กย!J18</f>
        <v>66.561599999999999</v>
      </c>
      <c r="N16" s="42">
        <f t="shared" si="0"/>
        <v>824.97910000000002</v>
      </c>
    </row>
    <row r="17" spans="1:14" ht="23.25" x14ac:dyDescent="0.5">
      <c r="A17" s="32" t="s">
        <v>33</v>
      </c>
      <c r="B17" s="40">
        <f>+ตค!B19*ตค!K19</f>
        <v>52.141799999999996</v>
      </c>
      <c r="C17" s="40">
        <f>+พย!B19*พย!K19</f>
        <v>52.4495</v>
      </c>
      <c r="D17" s="40">
        <f>+ธค!B19*ธค!K19</f>
        <v>50.663499999999999</v>
      </c>
      <c r="E17" s="41">
        <f>+มค!K19*มค!B19</f>
        <v>48.389000000000003</v>
      </c>
      <c r="F17" s="41">
        <f>+กพ!B19*กพ!K19</f>
        <v>61.700400000000002</v>
      </c>
      <c r="G17" s="41">
        <f>+มีค!B19*มีค!K19</f>
        <v>63.686999999999998</v>
      </c>
      <c r="H17" s="41">
        <f>+เมย!B19*เมย!K19</f>
        <v>40.485799999999998</v>
      </c>
      <c r="I17" s="41">
        <f>+พค!B19+พค!K19</f>
        <v>99.544700000000006</v>
      </c>
      <c r="J17" s="41">
        <f>+มิย!B19*มิย!K19</f>
        <v>55.868400000000001</v>
      </c>
      <c r="K17" s="41">
        <f>+กค!B19*กค!J19</f>
        <v>56.408499999999997</v>
      </c>
      <c r="L17" s="41">
        <f>+สค!B19*สค!J19</f>
        <v>73.850999999999999</v>
      </c>
      <c r="M17" s="41">
        <f>+กย!B19*กย!J19</f>
        <v>65.5398</v>
      </c>
      <c r="N17" s="42">
        <f t="shared" si="0"/>
        <v>720.72939999999994</v>
      </c>
    </row>
  </sheetData>
  <pageMargins left="0.31496062992125984" right="0.31496062992125984" top="0.74803149606299213" bottom="0.74803149606299213" header="0.31496062992125984" footer="0.31496062992125984"/>
  <pageSetup paperSize="9" scale="82" orientation="landscape" horizontalDpi="3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6"/>
  <sheetViews>
    <sheetView workbookViewId="0">
      <pane xSplit="1" ySplit="1" topLeftCell="F11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defaultRowHeight="12.75" x14ac:dyDescent="0.2"/>
  <cols>
    <col min="1" max="1" width="40.5703125" bestFit="1" customWidth="1"/>
    <col min="4" max="9" width="9.140625" style="91"/>
    <col min="10" max="11" width="9.140625" style="31"/>
    <col min="12" max="12" width="9.140625" style="86"/>
    <col min="13" max="20" width="9.140625" style="91"/>
    <col min="21" max="21" width="9.140625" style="31"/>
  </cols>
  <sheetData>
    <row r="1" spans="1:22" s="83" customFormat="1" ht="23.25" x14ac:dyDescent="0.5">
      <c r="A1" s="81" t="s">
        <v>0</v>
      </c>
      <c r="B1" s="82" t="s">
        <v>144</v>
      </c>
      <c r="C1" s="82" t="s">
        <v>145</v>
      </c>
      <c r="D1" s="89" t="s">
        <v>143</v>
      </c>
      <c r="E1" s="89" t="s">
        <v>9</v>
      </c>
      <c r="F1" s="89" t="s">
        <v>10</v>
      </c>
      <c r="G1" s="89" t="s">
        <v>11</v>
      </c>
      <c r="H1" s="89" t="s">
        <v>12</v>
      </c>
      <c r="I1" s="89" t="s">
        <v>13</v>
      </c>
      <c r="J1" s="87" t="s">
        <v>14</v>
      </c>
      <c r="K1" s="87" t="s">
        <v>15</v>
      </c>
      <c r="L1" s="85" t="s">
        <v>16</v>
      </c>
      <c r="M1" s="89" t="s">
        <v>105</v>
      </c>
      <c r="N1" s="89" t="s">
        <v>17</v>
      </c>
      <c r="O1" s="89" t="s">
        <v>18</v>
      </c>
      <c r="P1" s="89" t="s">
        <v>19</v>
      </c>
      <c r="Q1" s="89" t="s">
        <v>108</v>
      </c>
      <c r="R1" s="89" t="s">
        <v>109</v>
      </c>
      <c r="S1" s="89" t="s">
        <v>110</v>
      </c>
      <c r="T1" s="89" t="s">
        <v>111</v>
      </c>
      <c r="U1" s="87" t="s">
        <v>97</v>
      </c>
      <c r="V1" s="83" t="s">
        <v>142</v>
      </c>
    </row>
    <row r="2" spans="1:22" s="1" customFormat="1" ht="23.25" x14ac:dyDescent="0.5">
      <c r="A2" s="4" t="s">
        <v>102</v>
      </c>
      <c r="B2" s="15">
        <f>+ตค!B4</f>
        <v>2963</v>
      </c>
      <c r="C2" s="15">
        <f>+ตค!C4</f>
        <v>6</v>
      </c>
      <c r="D2" s="90">
        <f>+ตค!D4</f>
        <v>4.79</v>
      </c>
      <c r="E2" s="90">
        <f>+ตค!E4</f>
        <v>0</v>
      </c>
      <c r="F2" s="90">
        <f>+ตค!F4</f>
        <v>1.92</v>
      </c>
      <c r="G2" s="90">
        <f>+ตค!G4</f>
        <v>0</v>
      </c>
      <c r="H2" s="90">
        <f>+ตค!H4</f>
        <v>8.18</v>
      </c>
      <c r="I2" s="90">
        <f>+ตค!I4</f>
        <v>2.04</v>
      </c>
      <c r="J2" s="88">
        <f>+ตค!J4</f>
        <v>1.3372999999999999</v>
      </c>
      <c r="K2" s="88">
        <f>+ตค!K4</f>
        <v>1.3344</v>
      </c>
      <c r="L2" s="84">
        <f>+ตค!L4</f>
        <v>12066.13</v>
      </c>
      <c r="M2" s="90">
        <f>+ตค!M4</f>
        <v>40.409999999999997</v>
      </c>
      <c r="N2" s="90">
        <f>+ตค!N4</f>
        <v>82.94</v>
      </c>
      <c r="O2" s="90">
        <f>+ตค!O4</f>
        <v>5.13</v>
      </c>
      <c r="P2" s="90">
        <f>+ตค!P4</f>
        <v>1.08</v>
      </c>
      <c r="Q2" s="90">
        <f>+ตค!Q4</f>
        <v>4.6900000000000004</v>
      </c>
      <c r="R2" s="90">
        <f>+ตค!R4</f>
        <v>3.29</v>
      </c>
      <c r="S2" s="90">
        <f>+ตค!S4</f>
        <v>5.23</v>
      </c>
      <c r="T2" s="90">
        <f>+ตค!T4</f>
        <v>4.79</v>
      </c>
      <c r="U2" s="88">
        <f>+ตค!U4</f>
        <v>2.9521999999999999</v>
      </c>
      <c r="V2" s="1" t="s">
        <v>120</v>
      </c>
    </row>
    <row r="3" spans="1:22" s="1" customFormat="1" ht="23.25" x14ac:dyDescent="0.5">
      <c r="A3" s="4" t="s">
        <v>103</v>
      </c>
      <c r="B3" s="15">
        <f>+ตค!B5</f>
        <v>976</v>
      </c>
      <c r="C3" s="15">
        <f>+ตค!C5</f>
        <v>1</v>
      </c>
      <c r="D3" s="90">
        <f>+ตค!D5</f>
        <v>3.89</v>
      </c>
      <c r="E3" s="90">
        <f>+ตค!E5</f>
        <v>0</v>
      </c>
      <c r="F3" s="90">
        <f>+ตค!F5</f>
        <v>2.36</v>
      </c>
      <c r="G3" s="90">
        <f>+ตค!G5</f>
        <v>0</v>
      </c>
      <c r="H3" s="90">
        <f>+ตค!H5</f>
        <v>0</v>
      </c>
      <c r="I3" s="90">
        <f>+ตค!I5</f>
        <v>0</v>
      </c>
      <c r="J3" s="88">
        <f>+ตค!J5</f>
        <v>1.2168000000000001</v>
      </c>
      <c r="K3" s="88">
        <f>+ตค!K5</f>
        <v>1.2146999999999999</v>
      </c>
      <c r="L3" s="84">
        <f>+ตค!L5</f>
        <v>11014.87</v>
      </c>
      <c r="M3" s="90">
        <f>+ตค!M5</f>
        <v>41.23</v>
      </c>
      <c r="N3" s="90">
        <f>+ตค!N5</f>
        <v>84.89</v>
      </c>
      <c r="O3" s="90">
        <f>+ตค!O5</f>
        <v>5.18</v>
      </c>
      <c r="P3" s="90">
        <f>+ตค!P5</f>
        <v>1.1599999999999999</v>
      </c>
      <c r="Q3" s="90">
        <f>+ตค!Q5</f>
        <v>4.6100000000000003</v>
      </c>
      <c r="R3" s="90">
        <f>+ตค!R5</f>
        <v>3.77</v>
      </c>
      <c r="S3" s="90">
        <f>+ตค!S5</f>
        <v>5.33</v>
      </c>
      <c r="T3" s="90">
        <f>+ตค!T5</f>
        <v>4.9800000000000004</v>
      </c>
      <c r="U3" s="88">
        <f>+ตค!U5</f>
        <v>0.26300000000000001</v>
      </c>
      <c r="V3" s="1" t="s">
        <v>120</v>
      </c>
    </row>
    <row r="4" spans="1:22" s="1" customFormat="1" ht="23.25" x14ac:dyDescent="0.5">
      <c r="A4" s="4" t="s">
        <v>47</v>
      </c>
      <c r="B4" s="15">
        <f>+ตค!B6</f>
        <v>247</v>
      </c>
      <c r="C4" s="15">
        <f>+ตค!C6</f>
        <v>25</v>
      </c>
      <c r="D4" s="90">
        <f>+ตค!D6</f>
        <v>0.81</v>
      </c>
      <c r="E4" s="90">
        <f>+ตค!E6</f>
        <v>0</v>
      </c>
      <c r="F4" s="90">
        <f>+ตค!F6</f>
        <v>4.45</v>
      </c>
      <c r="G4" s="90">
        <f>+ตค!G6</f>
        <v>0</v>
      </c>
      <c r="H4" s="90">
        <f>+ตค!H6</f>
        <v>0</v>
      </c>
      <c r="I4" s="90">
        <f>+ตค!I6</f>
        <v>0</v>
      </c>
      <c r="J4" s="88">
        <f>+ตค!J6</f>
        <v>0.52580000000000005</v>
      </c>
      <c r="K4" s="88">
        <f>+ตค!K6</f>
        <v>0.52029999999999998</v>
      </c>
      <c r="L4" s="84">
        <f>+ตค!L6</f>
        <v>8157.69</v>
      </c>
      <c r="M4" s="90">
        <f>+ตค!M6</f>
        <v>58.56</v>
      </c>
      <c r="N4" s="90">
        <f>+ตค!N6</f>
        <v>65.38</v>
      </c>
      <c r="O4" s="90">
        <f>+ตค!O6</f>
        <v>7.8</v>
      </c>
      <c r="P4" s="90">
        <f>+ตค!P6</f>
        <v>0.97</v>
      </c>
      <c r="Q4" s="90">
        <f>+ตค!Q6</f>
        <v>3.13</v>
      </c>
      <c r="R4" s="90">
        <f>+ตค!R6</f>
        <v>2.13</v>
      </c>
      <c r="S4" s="90">
        <f>+ตค!S6</f>
        <v>2.6</v>
      </c>
      <c r="T4" s="90">
        <f>+ตค!T6</f>
        <v>2.57</v>
      </c>
      <c r="U4" s="88">
        <f>+ตค!U6</f>
        <v>0.69320000000000004</v>
      </c>
      <c r="V4" s="1" t="s">
        <v>120</v>
      </c>
    </row>
    <row r="5" spans="1:22" s="1" customFormat="1" ht="20.25" customHeight="1" x14ac:dyDescent="0.5">
      <c r="A5" s="4" t="s">
        <v>48</v>
      </c>
      <c r="B5" s="15">
        <f>+ตค!B7</f>
        <v>193</v>
      </c>
      <c r="C5" s="15">
        <f>+ตค!C7</f>
        <v>0</v>
      </c>
      <c r="D5" s="90">
        <f>+ตค!D7</f>
        <v>0.52</v>
      </c>
      <c r="E5" s="90">
        <f>+ตค!E7</f>
        <v>0</v>
      </c>
      <c r="F5" s="90">
        <f>+ตค!F7</f>
        <v>3.63</v>
      </c>
      <c r="G5" s="90">
        <f>+ตค!G7</f>
        <v>0</v>
      </c>
      <c r="H5" s="90">
        <f>+ตค!H7</f>
        <v>0</v>
      </c>
      <c r="I5" s="90">
        <f>+ตค!I7</f>
        <v>0</v>
      </c>
      <c r="J5" s="88">
        <f>+ตค!J7</f>
        <v>0.66279999999999994</v>
      </c>
      <c r="K5" s="88">
        <f>+ตค!K7</f>
        <v>0.65920000000000001</v>
      </c>
      <c r="L5" s="84">
        <f>+ตค!L7</f>
        <v>7674.65</v>
      </c>
      <c r="M5" s="90">
        <f>+ตค!M7</f>
        <v>45.05</v>
      </c>
      <c r="N5" s="90">
        <f>+ตค!N7</f>
        <v>63.53</v>
      </c>
      <c r="O5" s="90">
        <f>+ตค!O7</f>
        <v>5.36</v>
      </c>
      <c r="P5" s="90">
        <f>+ตค!P7</f>
        <v>1.1399999999999999</v>
      </c>
      <c r="Q5" s="90">
        <f>+ตค!Q7</f>
        <v>4.43</v>
      </c>
      <c r="R5" s="90">
        <f>+ตค!R7</f>
        <v>2.11</v>
      </c>
      <c r="S5" s="90">
        <f>+ตค!S7</f>
        <v>3.91</v>
      </c>
      <c r="T5" s="90">
        <f>+ตค!T7</f>
        <v>3.67</v>
      </c>
      <c r="U5" s="88">
        <f>+ตค!U7</f>
        <v>0.78169999999999995</v>
      </c>
      <c r="V5" s="1" t="s">
        <v>120</v>
      </c>
    </row>
    <row r="6" spans="1:22" s="1" customFormat="1" ht="23.25" x14ac:dyDescent="0.5">
      <c r="A6" s="4" t="s">
        <v>22</v>
      </c>
      <c r="B6" s="15">
        <f>+ตค!B8</f>
        <v>168</v>
      </c>
      <c r="C6" s="15">
        <f>+ตค!C8</f>
        <v>23</v>
      </c>
      <c r="D6" s="90">
        <f>+ตค!D8</f>
        <v>0</v>
      </c>
      <c r="E6" s="90">
        <f>+ตค!E8</f>
        <v>0</v>
      </c>
      <c r="F6" s="90">
        <f>+ตค!F8</f>
        <v>5.95</v>
      </c>
      <c r="G6" s="90">
        <f>+ตค!G8</f>
        <v>0</v>
      </c>
      <c r="H6" s="90">
        <f>+ตค!H8</f>
        <v>0</v>
      </c>
      <c r="I6" s="90">
        <f>+ตค!I8</f>
        <v>0</v>
      </c>
      <c r="J6" s="88">
        <f>+ตค!J8</f>
        <v>0.5544</v>
      </c>
      <c r="K6" s="88">
        <f>+ตค!K8</f>
        <v>0.55489999999999995</v>
      </c>
      <c r="L6" s="84">
        <f>+ตค!L8</f>
        <v>9203.7900000000009</v>
      </c>
      <c r="M6" s="90">
        <f>+ตค!M8</f>
        <v>53.79</v>
      </c>
      <c r="N6" s="90">
        <f>+ตค!N8</f>
        <v>70.11</v>
      </c>
      <c r="O6" s="90">
        <f>+ตค!O8</f>
        <v>5.57</v>
      </c>
      <c r="P6" s="90">
        <f>+ตค!P8</f>
        <v>1.45</v>
      </c>
      <c r="Q6" s="90">
        <f>+ตค!Q8</f>
        <v>3.29</v>
      </c>
      <c r="R6" s="90">
        <f>+ตค!R8</f>
        <v>3.23</v>
      </c>
      <c r="S6" s="90">
        <f>+ตค!S8</f>
        <v>4.1900000000000004</v>
      </c>
      <c r="T6" s="90">
        <f>+ตค!T8</f>
        <v>3.89</v>
      </c>
      <c r="U6" s="88">
        <f>+ตค!U8</f>
        <v>0.57879999999999998</v>
      </c>
      <c r="V6" s="1" t="s">
        <v>120</v>
      </c>
    </row>
    <row r="7" spans="1:22" s="1" customFormat="1" ht="23.25" x14ac:dyDescent="0.5">
      <c r="A7" s="4" t="s">
        <v>23</v>
      </c>
      <c r="B7" s="15">
        <f>+ตค!B9</f>
        <v>145</v>
      </c>
      <c r="C7" s="15">
        <f>+ตค!C9</f>
        <v>10</v>
      </c>
      <c r="D7" s="90">
        <f>+ตค!D9</f>
        <v>0</v>
      </c>
      <c r="E7" s="90">
        <f>+ตค!E9</f>
        <v>0</v>
      </c>
      <c r="F7" s="90">
        <f>+ตค!F9</f>
        <v>3.45</v>
      </c>
      <c r="G7" s="90">
        <f>+ตค!G9</f>
        <v>0</v>
      </c>
      <c r="H7" s="90">
        <f>+ตค!H9</f>
        <v>0</v>
      </c>
      <c r="I7" s="90">
        <f>+ตค!I9</f>
        <v>0</v>
      </c>
      <c r="J7" s="88">
        <f>+ตค!J9</f>
        <v>0.61150000000000004</v>
      </c>
      <c r="K7" s="88">
        <f>+ตค!K9</f>
        <v>0.60929999999999995</v>
      </c>
      <c r="L7" s="84">
        <f>+ตค!L9</f>
        <v>6852.12</v>
      </c>
      <c r="M7" s="90">
        <f>+ตค!M9</f>
        <v>55.56</v>
      </c>
      <c r="N7" s="90">
        <f>+ตค!N9</f>
        <v>46.34</v>
      </c>
      <c r="O7" s="90">
        <f>+ตค!O9</f>
        <v>4.7</v>
      </c>
      <c r="P7" s="90">
        <f>+ตค!P9</f>
        <v>1.03</v>
      </c>
      <c r="Q7" s="90">
        <f>+ตค!Q9</f>
        <v>3</v>
      </c>
      <c r="R7" s="90">
        <f>+ตค!R9</f>
        <v>3.5</v>
      </c>
      <c r="S7" s="90">
        <f>+ตค!S9</f>
        <v>3.04</v>
      </c>
      <c r="T7" s="90">
        <f>+ตค!T9</f>
        <v>3.04</v>
      </c>
      <c r="U7" s="88">
        <f>+ตค!U9</f>
        <v>0.75009999999999999</v>
      </c>
      <c r="V7" s="1" t="s">
        <v>120</v>
      </c>
    </row>
    <row r="8" spans="1:22" s="1" customFormat="1" ht="23.25" x14ac:dyDescent="0.5">
      <c r="A8" s="4" t="s">
        <v>24</v>
      </c>
      <c r="B8" s="15">
        <f>+ตค!B10</f>
        <v>460</v>
      </c>
      <c r="C8" s="15">
        <f>+ตค!C10</f>
        <v>24</v>
      </c>
      <c r="D8" s="90">
        <f>+ตค!D10</f>
        <v>0.87</v>
      </c>
      <c r="E8" s="90">
        <f>+ตค!E10</f>
        <v>0</v>
      </c>
      <c r="F8" s="90">
        <f>+ตค!F10</f>
        <v>2.83</v>
      </c>
      <c r="G8" s="90">
        <f>+ตค!G10</f>
        <v>0</v>
      </c>
      <c r="H8" s="90">
        <f>+ตค!H10</f>
        <v>16.95</v>
      </c>
      <c r="I8" s="90">
        <f>+ตค!I10</f>
        <v>0</v>
      </c>
      <c r="J8" s="88">
        <f>+ตค!J10</f>
        <v>0.51370000000000005</v>
      </c>
      <c r="K8" s="88">
        <f>+ตค!K10</f>
        <v>0.51249999999999996</v>
      </c>
      <c r="L8" s="84">
        <f>+ตค!L10</f>
        <v>8931.56</v>
      </c>
      <c r="M8" s="90">
        <f>+ตค!M10</f>
        <v>65.37</v>
      </c>
      <c r="N8" s="90">
        <f>+ตค!N10</f>
        <v>79.25</v>
      </c>
      <c r="O8" s="90">
        <f>+ตค!O10</f>
        <v>7.05</v>
      </c>
      <c r="P8" s="90">
        <f>+ตค!P10</f>
        <v>1.19</v>
      </c>
      <c r="Q8" s="90">
        <f>+ตค!Q10</f>
        <v>2.93</v>
      </c>
      <c r="R8" s="90">
        <f>+ตค!R10</f>
        <v>2.96</v>
      </c>
      <c r="S8" s="90">
        <f>+ตค!S10</f>
        <v>3.66</v>
      </c>
      <c r="T8" s="90">
        <f>+ตค!T10</f>
        <v>3.39</v>
      </c>
      <c r="U8" s="88">
        <f>+ตค!U10</f>
        <v>0.62619999999999998</v>
      </c>
      <c r="V8" s="1" t="s">
        <v>120</v>
      </c>
    </row>
    <row r="9" spans="1:22" s="1" customFormat="1" ht="23.25" x14ac:dyDescent="0.5">
      <c r="A9" s="4" t="s">
        <v>25</v>
      </c>
      <c r="B9" s="15">
        <f>+ตค!B11</f>
        <v>210</v>
      </c>
      <c r="C9" s="15">
        <f>+ตค!C11</f>
        <v>12</v>
      </c>
      <c r="D9" s="90">
        <f>+ตค!D11</f>
        <v>0.48</v>
      </c>
      <c r="E9" s="90">
        <f>+ตค!E11</f>
        <v>0</v>
      </c>
      <c r="F9" s="90">
        <f>+ตค!F11</f>
        <v>4.76</v>
      </c>
      <c r="G9" s="90">
        <f>+ตค!G11</f>
        <v>0</v>
      </c>
      <c r="H9" s="90">
        <f>+ตค!H11</f>
        <v>0</v>
      </c>
      <c r="I9" s="90">
        <f>+ตค!I11</f>
        <v>0</v>
      </c>
      <c r="J9" s="88">
        <f>+ตค!J11</f>
        <v>0.56830000000000003</v>
      </c>
      <c r="K9" s="88">
        <f>+ตค!K11</f>
        <v>0.56269999999999998</v>
      </c>
      <c r="L9" s="84">
        <f>+ตค!L11</f>
        <v>6548.17</v>
      </c>
      <c r="M9" s="90">
        <f>+ตค!M11</f>
        <v>63.13</v>
      </c>
      <c r="N9" s="90">
        <f>+ตค!N11</f>
        <v>69.89</v>
      </c>
      <c r="O9" s="90">
        <f>+ตค!O11</f>
        <v>6.9</v>
      </c>
      <c r="P9" s="90">
        <f>+ตค!P11</f>
        <v>1.1000000000000001</v>
      </c>
      <c r="Q9" s="90">
        <f>+ตค!Q11</f>
        <v>2.58</v>
      </c>
      <c r="R9" s="90">
        <f>+ตค!R11</f>
        <v>2.93</v>
      </c>
      <c r="S9" s="90">
        <f>+ตค!S11</f>
        <v>3.25</v>
      </c>
      <c r="T9" s="90">
        <f>+ตค!T11</f>
        <v>3.12</v>
      </c>
      <c r="U9" s="88">
        <f>+ตค!U11</f>
        <v>0.46899999999999997</v>
      </c>
      <c r="V9" s="1" t="s">
        <v>120</v>
      </c>
    </row>
    <row r="10" spans="1:22" s="1" customFormat="1" ht="23.25" x14ac:dyDescent="0.5">
      <c r="A10" s="4" t="s">
        <v>26</v>
      </c>
      <c r="B10" s="15">
        <f>+ตค!B12</f>
        <v>190</v>
      </c>
      <c r="C10" s="15">
        <f>+ตค!C12</f>
        <v>14</v>
      </c>
      <c r="D10" s="90">
        <f>+ตค!D12</f>
        <v>0</v>
      </c>
      <c r="E10" s="90">
        <f>+ตค!E12</f>
        <v>0</v>
      </c>
      <c r="F10" s="90">
        <f>+ตค!F12</f>
        <v>6.84</v>
      </c>
      <c r="G10" s="90">
        <f>+ตค!G12</f>
        <v>0</v>
      </c>
      <c r="H10" s="90">
        <f>+ตค!H12</f>
        <v>0</v>
      </c>
      <c r="I10" s="90">
        <f>+ตค!I12</f>
        <v>0</v>
      </c>
      <c r="J10" s="88">
        <f>+ตค!J12</f>
        <v>0.53480000000000005</v>
      </c>
      <c r="K10" s="88">
        <f>+ตค!K12</f>
        <v>0.53310000000000002</v>
      </c>
      <c r="L10" s="84">
        <f>+ตค!L12</f>
        <v>8299.4699999999993</v>
      </c>
      <c r="M10" s="90">
        <f>+ตค!M12</f>
        <v>67.05</v>
      </c>
      <c r="N10" s="90">
        <f>+ตค!N12</f>
        <v>62.9</v>
      </c>
      <c r="O10" s="90">
        <f>+ตค!O12</f>
        <v>6.1</v>
      </c>
      <c r="P10" s="90">
        <f>+ตค!P12</f>
        <v>1.22</v>
      </c>
      <c r="Q10" s="90">
        <f>+ตค!Q12</f>
        <v>3.64</v>
      </c>
      <c r="R10" s="90">
        <f>+ตค!R12</f>
        <v>1.33</v>
      </c>
      <c r="S10" s="90">
        <f>+ตค!S12</f>
        <v>3.24</v>
      </c>
      <c r="T10" s="90">
        <f>+ตค!T12</f>
        <v>3.16</v>
      </c>
      <c r="U10" s="88">
        <f>+ตค!U12</f>
        <v>0.89</v>
      </c>
      <c r="V10" s="1" t="s">
        <v>120</v>
      </c>
    </row>
    <row r="11" spans="1:22" s="1" customFormat="1" ht="23.25" x14ac:dyDescent="0.5">
      <c r="A11" s="4" t="s">
        <v>27</v>
      </c>
      <c r="B11" s="15">
        <f>+ตค!B13</f>
        <v>223</v>
      </c>
      <c r="C11" s="15">
        <f>+ตค!C13</f>
        <v>10</v>
      </c>
      <c r="D11" s="90">
        <f>+ตค!D13</f>
        <v>0.9</v>
      </c>
      <c r="E11" s="90">
        <f>+ตค!E13</f>
        <v>0</v>
      </c>
      <c r="F11" s="90">
        <f>+ตค!F13</f>
        <v>6.73</v>
      </c>
      <c r="G11" s="90">
        <f>+ตค!G13</f>
        <v>0</v>
      </c>
      <c r="H11" s="90">
        <f>+ตค!H13</f>
        <v>0</v>
      </c>
      <c r="I11" s="90">
        <f>+ตค!I13</f>
        <v>0</v>
      </c>
      <c r="J11" s="88">
        <f>+ตค!J13</f>
        <v>0.58360000000000001</v>
      </c>
      <c r="K11" s="88">
        <f>+ตค!K13</f>
        <v>0.58299999999999996</v>
      </c>
      <c r="L11" s="84">
        <f>+ตค!L13</f>
        <v>8497.6</v>
      </c>
      <c r="M11" s="90">
        <f>+ตค!M13</f>
        <v>57.28</v>
      </c>
      <c r="N11" s="90">
        <f>+ตค!N13</f>
        <v>87.63</v>
      </c>
      <c r="O11" s="90">
        <f>+ตค!O13</f>
        <v>7.13</v>
      </c>
      <c r="P11" s="90">
        <f>+ตค!P13</f>
        <v>1.24</v>
      </c>
      <c r="Q11" s="90">
        <f>+ตค!Q13</f>
        <v>4.2</v>
      </c>
      <c r="R11" s="90">
        <f>+ตค!R13</f>
        <v>2.5</v>
      </c>
      <c r="S11" s="90">
        <f>+ตค!S13</f>
        <v>3.87</v>
      </c>
      <c r="T11" s="90">
        <f>+ตค!T13</f>
        <v>3.76</v>
      </c>
      <c r="U11" s="88">
        <f>+ตค!U13</f>
        <v>0.84189999999999998</v>
      </c>
      <c r="V11" s="1" t="s">
        <v>120</v>
      </c>
    </row>
    <row r="12" spans="1:22" s="1" customFormat="1" ht="23.25" x14ac:dyDescent="0.5">
      <c r="A12" s="4" t="s">
        <v>28</v>
      </c>
      <c r="B12" s="15">
        <f>+ตค!B14</f>
        <v>237</v>
      </c>
      <c r="C12" s="15">
        <f>+ตค!C14</f>
        <v>56</v>
      </c>
      <c r="D12" s="90">
        <f>+ตค!D14</f>
        <v>0.42</v>
      </c>
      <c r="E12" s="90">
        <f>+ตค!E14</f>
        <v>0</v>
      </c>
      <c r="F12" s="90">
        <f>+ตค!F14</f>
        <v>3.38</v>
      </c>
      <c r="G12" s="90">
        <f>+ตค!G14</f>
        <v>0</v>
      </c>
      <c r="H12" s="90">
        <f>+ตค!H14</f>
        <v>0</v>
      </c>
      <c r="I12" s="90">
        <f>+ตค!I14</f>
        <v>0</v>
      </c>
      <c r="J12" s="88">
        <f>+ตค!J14</f>
        <v>0.52910000000000001</v>
      </c>
      <c r="K12" s="88">
        <f>+ตค!K14</f>
        <v>0.52710000000000001</v>
      </c>
      <c r="L12" s="84">
        <f>+ตค!L14</f>
        <v>8203.5400000000009</v>
      </c>
      <c r="M12" s="90">
        <f>+ตค!M14</f>
        <v>61.33</v>
      </c>
      <c r="N12" s="90">
        <f>+ตค!N14</f>
        <v>83.98</v>
      </c>
      <c r="O12" s="90">
        <f>+ตค!O14</f>
        <v>7.63</v>
      </c>
      <c r="P12" s="90">
        <f>+ตค!P14</f>
        <v>1.55</v>
      </c>
      <c r="Q12" s="90">
        <f>+ตค!Q14</f>
        <v>3.33</v>
      </c>
      <c r="R12" s="90">
        <f>+ตค!R14</f>
        <v>2.72</v>
      </c>
      <c r="S12" s="90">
        <f>+ตค!S14</f>
        <v>3.87</v>
      </c>
      <c r="T12" s="90">
        <f>+ตค!T14</f>
        <v>3.37</v>
      </c>
      <c r="U12" s="88">
        <f>+ตค!U14</f>
        <v>0</v>
      </c>
      <c r="V12" s="1" t="s">
        <v>120</v>
      </c>
    </row>
    <row r="13" spans="1:22" s="1" customFormat="1" ht="23.25" x14ac:dyDescent="0.5">
      <c r="A13" s="4" t="s">
        <v>29</v>
      </c>
      <c r="B13" s="15">
        <f>+ตค!B15</f>
        <v>276</v>
      </c>
      <c r="C13" s="15">
        <f>+ตค!C15</f>
        <v>1</v>
      </c>
      <c r="D13" s="90">
        <f>+ตค!D15</f>
        <v>0.36</v>
      </c>
      <c r="E13" s="90">
        <f>+ตค!E15</f>
        <v>0</v>
      </c>
      <c r="F13" s="90">
        <f>+ตค!F15</f>
        <v>3.26</v>
      </c>
      <c r="G13" s="90">
        <f>+ตค!G15</f>
        <v>0</v>
      </c>
      <c r="H13" s="90">
        <f>+ตค!H15</f>
        <v>0</v>
      </c>
      <c r="I13" s="90">
        <f>+ตค!I15</f>
        <v>0</v>
      </c>
      <c r="J13" s="88">
        <f>+ตค!J15</f>
        <v>0.56869999999999998</v>
      </c>
      <c r="K13" s="88">
        <f>+ตค!K15</f>
        <v>0.56699999999999995</v>
      </c>
      <c r="L13" s="84">
        <f>+ตค!L15</f>
        <v>10371.07</v>
      </c>
      <c r="M13" s="90">
        <f>+ตค!M15</f>
        <v>56.36</v>
      </c>
      <c r="N13" s="90">
        <f>+ตค!N15</f>
        <v>92.37</v>
      </c>
      <c r="O13" s="90">
        <f>+ตค!O15</f>
        <v>8.57</v>
      </c>
      <c r="P13" s="90">
        <f>+ตค!P15</f>
        <v>1.08</v>
      </c>
      <c r="Q13" s="90">
        <f>+ตค!Q15</f>
        <v>2.33</v>
      </c>
      <c r="R13" s="90">
        <f>+ตค!R15</f>
        <v>2.14</v>
      </c>
      <c r="S13" s="90">
        <f>+ตค!S15</f>
        <v>3.71</v>
      </c>
      <c r="T13" s="90">
        <f>+ตค!T15</f>
        <v>3.3</v>
      </c>
      <c r="U13" s="88">
        <f>+ตค!U15</f>
        <v>0.65569999999999995</v>
      </c>
      <c r="V13" s="1" t="s">
        <v>120</v>
      </c>
    </row>
    <row r="14" spans="1:22" s="1" customFormat="1" ht="23.25" x14ac:dyDescent="0.5">
      <c r="A14" s="4" t="s">
        <v>30</v>
      </c>
      <c r="B14" s="15">
        <f>+ตค!B16</f>
        <v>54</v>
      </c>
      <c r="C14" s="15">
        <f>+ตค!C16</f>
        <v>1</v>
      </c>
      <c r="D14" s="90">
        <f>+ตค!D16</f>
        <v>1.85</v>
      </c>
      <c r="E14" s="90">
        <f>+ตค!E16</f>
        <v>0</v>
      </c>
      <c r="F14" s="90">
        <f>+ตค!F16</f>
        <v>5.56</v>
      </c>
      <c r="G14" s="90">
        <f>+ตค!G16</f>
        <v>0</v>
      </c>
      <c r="H14" s="90">
        <f>+ตค!H16</f>
        <v>0</v>
      </c>
      <c r="I14" s="90">
        <f>+ตค!I16</f>
        <v>0</v>
      </c>
      <c r="J14" s="88">
        <f>+ตค!J16</f>
        <v>0.51019999999999999</v>
      </c>
      <c r="K14" s="88">
        <f>+ตค!K16</f>
        <v>0.51280000000000003</v>
      </c>
      <c r="L14" s="84">
        <f>+ตค!L16</f>
        <v>12330.32</v>
      </c>
      <c r="M14" s="90">
        <f>+ตค!M16</f>
        <v>67.92</v>
      </c>
      <c r="N14" s="90">
        <f>+ตค!N16</f>
        <v>88.39</v>
      </c>
      <c r="O14" s="90">
        <f>+ตค!O16</f>
        <v>5.4</v>
      </c>
      <c r="P14" s="90">
        <f>+ตค!P16</f>
        <v>1.96</v>
      </c>
      <c r="Q14" s="90">
        <f>+ตค!Q16</f>
        <v>2.2000000000000002</v>
      </c>
      <c r="R14" s="90">
        <f>+ตค!R16</f>
        <v>1.25</v>
      </c>
      <c r="S14" s="90">
        <f>+ตค!S16</f>
        <v>5.86</v>
      </c>
      <c r="T14" s="90">
        <f>+ตค!T16</f>
        <v>5.07</v>
      </c>
      <c r="U14" s="88">
        <f>+ตค!U16</f>
        <v>0.53749999999999998</v>
      </c>
      <c r="V14" s="1" t="s">
        <v>120</v>
      </c>
    </row>
    <row r="15" spans="1:22" s="1" customFormat="1" ht="23.25" x14ac:dyDescent="0.5">
      <c r="A15" s="4" t="s">
        <v>31</v>
      </c>
      <c r="B15" s="15">
        <f>+ตค!B17</f>
        <v>246</v>
      </c>
      <c r="C15" s="15">
        <f>+ตค!C17</f>
        <v>2</v>
      </c>
      <c r="D15" s="90">
        <f>+ตค!D17</f>
        <v>0</v>
      </c>
      <c r="E15" s="90">
        <f>+ตค!E17</f>
        <v>0</v>
      </c>
      <c r="F15" s="90">
        <f>+ตค!F17</f>
        <v>5.69</v>
      </c>
      <c r="G15" s="90">
        <f>+ตค!G17</f>
        <v>0</v>
      </c>
      <c r="H15" s="90">
        <f>+ตค!H17</f>
        <v>0</v>
      </c>
      <c r="I15" s="90">
        <f>+ตค!I17</f>
        <v>0</v>
      </c>
      <c r="J15" s="88">
        <f>+ตค!J17</f>
        <v>0.57769999999999999</v>
      </c>
      <c r="K15" s="88">
        <f>+ตค!K17</f>
        <v>0.57569999999999999</v>
      </c>
      <c r="L15" s="84">
        <f>+ตค!L17</f>
        <v>10534.56</v>
      </c>
      <c r="M15" s="90">
        <f>+ตค!M17</f>
        <v>52.05</v>
      </c>
      <c r="N15" s="90">
        <f>+ตค!N17</f>
        <v>88.17</v>
      </c>
      <c r="O15" s="90">
        <f>+ตค!O17</f>
        <v>7.97</v>
      </c>
      <c r="P15" s="90">
        <f>+ตค!P17</f>
        <v>1.1200000000000001</v>
      </c>
      <c r="Q15" s="90">
        <f>+ตค!Q17</f>
        <v>3.2</v>
      </c>
      <c r="R15" s="90">
        <f>+ตค!R17</f>
        <v>2.74</v>
      </c>
      <c r="S15" s="90">
        <f>+ตค!S17</f>
        <v>3.66</v>
      </c>
      <c r="T15" s="90">
        <f>+ตค!T17</f>
        <v>3.41</v>
      </c>
      <c r="U15" s="88">
        <f>+ตค!U17</f>
        <v>0.89780000000000004</v>
      </c>
      <c r="V15" s="1" t="s">
        <v>120</v>
      </c>
    </row>
    <row r="16" spans="1:22" s="1" customFormat="1" ht="23.25" x14ac:dyDescent="0.5">
      <c r="A16" s="4" t="s">
        <v>32</v>
      </c>
      <c r="B16" s="15">
        <f>+ตค!B18</f>
        <v>98</v>
      </c>
      <c r="C16" s="15">
        <f>+ตค!C18</f>
        <v>5</v>
      </c>
      <c r="D16" s="90">
        <f>+ตค!D18</f>
        <v>0</v>
      </c>
      <c r="E16" s="90">
        <f>+ตค!E18</f>
        <v>0</v>
      </c>
      <c r="F16" s="90">
        <f>+ตค!F18</f>
        <v>4.08</v>
      </c>
      <c r="G16" s="90">
        <f>+ตค!G18</f>
        <v>0</v>
      </c>
      <c r="H16" s="90">
        <f>+ตค!H18</f>
        <v>0</v>
      </c>
      <c r="I16" s="90">
        <f>+ตค!I18</f>
        <v>0</v>
      </c>
      <c r="J16" s="88">
        <f>+ตค!J18</f>
        <v>0.77959999999999996</v>
      </c>
      <c r="K16" s="88">
        <f>+ตค!K18</f>
        <v>0.77639999999999998</v>
      </c>
      <c r="L16" s="84">
        <f>+ตค!L18</f>
        <v>7391.92</v>
      </c>
      <c r="M16" s="90">
        <f>+ตค!M18</f>
        <v>50.54</v>
      </c>
      <c r="N16" s="90">
        <f>+ตค!N18</f>
        <v>126.45</v>
      </c>
      <c r="O16" s="90">
        <f>+ตค!O18</f>
        <v>9.8000000000000007</v>
      </c>
      <c r="P16" s="90">
        <f>+ตค!P18</f>
        <v>1.17</v>
      </c>
      <c r="Q16" s="90">
        <f>+ตค!Q18</f>
        <v>3</v>
      </c>
      <c r="R16" s="90">
        <f>+ตค!R18</f>
        <v>6</v>
      </c>
      <c r="S16" s="90">
        <f>+ตค!S18</f>
        <v>4.0999999999999996</v>
      </c>
      <c r="T16" s="90">
        <f>+ตค!T18</f>
        <v>4</v>
      </c>
      <c r="U16" s="88">
        <f>+ตค!U18</f>
        <v>1.1234</v>
      </c>
      <c r="V16" s="1" t="s">
        <v>120</v>
      </c>
    </row>
    <row r="17" spans="1:22" s="1" customFormat="1" ht="23.25" x14ac:dyDescent="0.5">
      <c r="A17" s="4" t="s">
        <v>33</v>
      </c>
      <c r="B17" s="15">
        <f>+ตค!B19</f>
        <v>94</v>
      </c>
      <c r="C17" s="15">
        <f>+ตค!C19</f>
        <v>8</v>
      </c>
      <c r="D17" s="90">
        <f>+ตค!D19</f>
        <v>1.06</v>
      </c>
      <c r="E17" s="90">
        <f>+ตค!E19</f>
        <v>0</v>
      </c>
      <c r="F17" s="90">
        <f>+ตค!F19</f>
        <v>4.26</v>
      </c>
      <c r="G17" s="90">
        <f>+ตค!G19</f>
        <v>0</v>
      </c>
      <c r="H17" s="90">
        <f>+ตค!H19</f>
        <v>0</v>
      </c>
      <c r="I17" s="90">
        <f>+ตค!I19</f>
        <v>0</v>
      </c>
      <c r="J17" s="88">
        <f>+ตค!J19</f>
        <v>0.55059999999999998</v>
      </c>
      <c r="K17" s="88">
        <f>+ตค!K19</f>
        <v>0.55469999999999997</v>
      </c>
      <c r="L17" s="84">
        <f>+ตค!L19</f>
        <v>13289.58</v>
      </c>
      <c r="M17" s="90">
        <f>+ตค!M19</f>
        <v>54.65</v>
      </c>
      <c r="N17" s="90">
        <f>+ตค!N19</f>
        <v>179.03</v>
      </c>
      <c r="O17" s="90">
        <f>+ตค!O19</f>
        <v>9.4</v>
      </c>
      <c r="P17" s="90">
        <f>+ตค!P19</f>
        <v>2.1</v>
      </c>
      <c r="Q17" s="90">
        <f>+ตค!Q19</f>
        <v>20.25</v>
      </c>
      <c r="R17" s="90">
        <f>+ตค!R19</f>
        <v>2</v>
      </c>
      <c r="S17" s="90">
        <f>+ตค!S19</f>
        <v>3.92</v>
      </c>
      <c r="T17" s="90">
        <f>+ตค!T19</f>
        <v>5.9</v>
      </c>
      <c r="U17" s="88">
        <f>+ตค!U19</f>
        <v>1.5014000000000001</v>
      </c>
      <c r="V17" s="1" t="s">
        <v>120</v>
      </c>
    </row>
    <row r="18" spans="1:22" s="1" customFormat="1" ht="23.25" x14ac:dyDescent="0.5">
      <c r="A18" s="4" t="s">
        <v>102</v>
      </c>
      <c r="B18" s="15">
        <f>+พย!B4</f>
        <v>2956</v>
      </c>
      <c r="C18" s="15">
        <f>+พย!C4</f>
        <v>0</v>
      </c>
      <c r="D18" s="90">
        <f>+พย!D4</f>
        <v>5.1100000000000003</v>
      </c>
      <c r="E18" s="90">
        <f>+พย!E4</f>
        <v>0</v>
      </c>
      <c r="F18" s="90">
        <f>+พย!F4</f>
        <v>2.57</v>
      </c>
      <c r="G18" s="90">
        <f>+พย!G4</f>
        <v>0</v>
      </c>
      <c r="H18" s="90">
        <f>+พย!H4</f>
        <v>4.08</v>
      </c>
      <c r="I18" s="90">
        <f>+พย!I4</f>
        <v>2.04</v>
      </c>
      <c r="J18" s="88">
        <f>+พย!J4</f>
        <v>1.4599</v>
      </c>
      <c r="K18" s="88">
        <f>+พย!K4</f>
        <v>1.4575</v>
      </c>
      <c r="L18" s="84">
        <f>+พย!L4</f>
        <v>12112.98</v>
      </c>
      <c r="M18" s="90">
        <f>+พย!M4</f>
        <v>39.21</v>
      </c>
      <c r="N18" s="90">
        <f>+พย!N4</f>
        <v>96.63</v>
      </c>
      <c r="O18" s="90">
        <f>+พย!O4</f>
        <v>5.15</v>
      </c>
      <c r="P18" s="90">
        <f>+พย!P4</f>
        <v>1.1499999999999999</v>
      </c>
      <c r="Q18" s="90">
        <f>+พย!Q4</f>
        <v>6.92</v>
      </c>
      <c r="R18" s="90">
        <f>+พย!R4</f>
        <v>4.29</v>
      </c>
      <c r="S18" s="90">
        <f>+พย!S4</f>
        <v>5.66</v>
      </c>
      <c r="T18" s="90">
        <f>+พย!T4</f>
        <v>5.35</v>
      </c>
      <c r="U18" s="88">
        <f>+พย!U4</f>
        <v>2.6501999999999999</v>
      </c>
      <c r="V18" s="1" t="s">
        <v>121</v>
      </c>
    </row>
    <row r="19" spans="1:22" s="1" customFormat="1" ht="23.25" x14ac:dyDescent="0.5">
      <c r="A19" s="4" t="s">
        <v>103</v>
      </c>
      <c r="B19" s="15">
        <f>+พย!B5</f>
        <v>927</v>
      </c>
      <c r="C19" s="15">
        <f>+พย!C5</f>
        <v>0</v>
      </c>
      <c r="D19" s="90">
        <f>+พย!D5</f>
        <v>3.24</v>
      </c>
      <c r="E19" s="90">
        <f>+พย!E5</f>
        <v>0</v>
      </c>
      <c r="F19" s="90">
        <f>+พย!F5</f>
        <v>2.7</v>
      </c>
      <c r="G19" s="90">
        <f>+พย!G5</f>
        <v>0</v>
      </c>
      <c r="H19" s="90">
        <f>+พย!H5</f>
        <v>0</v>
      </c>
      <c r="I19" s="90">
        <f>+พย!I5</f>
        <v>0</v>
      </c>
      <c r="J19" s="88">
        <f>+พย!J5</f>
        <v>1.1850000000000001</v>
      </c>
      <c r="K19" s="88">
        <f>+พย!K5</f>
        <v>1.1853</v>
      </c>
      <c r="L19" s="84">
        <f>+พย!L5</f>
        <v>11471.21</v>
      </c>
      <c r="M19" s="90">
        <f>+พย!M5</f>
        <v>40.99</v>
      </c>
      <c r="N19" s="90">
        <f>+พย!N5</f>
        <v>90.09</v>
      </c>
      <c r="O19" s="90">
        <f>+พย!O5</f>
        <v>5.0199999999999996</v>
      </c>
      <c r="P19" s="90">
        <f>+พย!P5</f>
        <v>1.24</v>
      </c>
      <c r="Q19" s="90">
        <f>+พย!Q5</f>
        <v>6.31</v>
      </c>
      <c r="R19" s="90">
        <f>+พย!R5</f>
        <v>4.2300000000000004</v>
      </c>
      <c r="S19" s="90">
        <f>+พย!S5</f>
        <v>5.51</v>
      </c>
      <c r="T19" s="90">
        <f>+พย!T5</f>
        <v>5.31</v>
      </c>
      <c r="U19" s="88">
        <f>+พย!U5</f>
        <v>0.3412</v>
      </c>
      <c r="V19" s="1" t="s">
        <v>121</v>
      </c>
    </row>
    <row r="20" spans="1:22" s="1" customFormat="1" ht="23.25" x14ac:dyDescent="0.5">
      <c r="A20" s="4" t="s">
        <v>47</v>
      </c>
      <c r="B20" s="15">
        <f>+พย!B6</f>
        <v>207</v>
      </c>
      <c r="C20" s="15">
        <f>+พย!C6</f>
        <v>0</v>
      </c>
      <c r="D20" s="90">
        <f>+พย!D6</f>
        <v>3.38</v>
      </c>
      <c r="E20" s="90">
        <f>+พย!E6</f>
        <v>0</v>
      </c>
      <c r="F20" s="90">
        <f>+พย!F6</f>
        <v>4.83</v>
      </c>
      <c r="G20" s="90">
        <f>+พย!G6</f>
        <v>0</v>
      </c>
      <c r="H20" s="90">
        <f>+พย!H6</f>
        <v>0</v>
      </c>
      <c r="I20" s="90">
        <f>+พย!I6</f>
        <v>0</v>
      </c>
      <c r="J20" s="88">
        <f>+พย!J6</f>
        <v>0.64629999999999999</v>
      </c>
      <c r="K20" s="88">
        <f>+พย!K6</f>
        <v>0.64400000000000002</v>
      </c>
      <c r="L20" s="84">
        <f>+พย!L6</f>
        <v>9926.1299999999992</v>
      </c>
      <c r="M20" s="90">
        <f>+พย!M6</f>
        <v>56.52</v>
      </c>
      <c r="N20" s="90">
        <f>+พย!N6</f>
        <v>96.11</v>
      </c>
      <c r="O20" s="90">
        <f>+พย!O6</f>
        <v>6.57</v>
      </c>
      <c r="P20" s="90">
        <f>+พย!P6</f>
        <v>1.34</v>
      </c>
      <c r="Q20" s="90">
        <f>+พย!Q6</f>
        <v>3.13</v>
      </c>
      <c r="R20" s="90">
        <f>+พย!R6</f>
        <v>5.0599999999999996</v>
      </c>
      <c r="S20" s="90">
        <f>+พย!S6</f>
        <v>4.51</v>
      </c>
      <c r="T20" s="90">
        <f>+พย!T6</f>
        <v>4.2699999999999996</v>
      </c>
      <c r="U20" s="88">
        <f>+พย!U6</f>
        <v>0.74360000000000004</v>
      </c>
      <c r="V20" s="1" t="s">
        <v>121</v>
      </c>
    </row>
    <row r="21" spans="1:22" s="1" customFormat="1" ht="23.25" x14ac:dyDescent="0.5">
      <c r="A21" s="4" t="s">
        <v>48</v>
      </c>
      <c r="B21" s="15">
        <f>+พย!B7</f>
        <v>208</v>
      </c>
      <c r="C21" s="15">
        <f>+พย!C7</f>
        <v>0</v>
      </c>
      <c r="D21" s="90">
        <f>+พย!D7</f>
        <v>0.96</v>
      </c>
      <c r="E21" s="90">
        <f>+พย!E7</f>
        <v>0</v>
      </c>
      <c r="F21" s="90">
        <f>+พย!F7</f>
        <v>4.8099999999999996</v>
      </c>
      <c r="G21" s="90">
        <f>+พย!G7</f>
        <v>0</v>
      </c>
      <c r="H21" s="90">
        <f>+พย!H7</f>
        <v>0</v>
      </c>
      <c r="I21" s="90">
        <f>+พย!I7</f>
        <v>0</v>
      </c>
      <c r="J21" s="88">
        <f>+พย!J7</f>
        <v>0.61329999999999996</v>
      </c>
      <c r="K21" s="88">
        <f>+พย!K7</f>
        <v>0.61329999999999996</v>
      </c>
      <c r="L21" s="84">
        <f>+พย!L7</f>
        <v>8343.44</v>
      </c>
      <c r="M21" s="90">
        <f>+พย!M7</f>
        <v>59.62</v>
      </c>
      <c r="N21" s="90">
        <f>+พย!N7</f>
        <v>74.540000000000006</v>
      </c>
      <c r="O21" s="90">
        <f>+พย!O7</f>
        <v>5.67</v>
      </c>
      <c r="P21" s="90">
        <f>+พย!P7</f>
        <v>1.28</v>
      </c>
      <c r="Q21" s="90">
        <f>+พย!Q7</f>
        <v>6.36</v>
      </c>
      <c r="R21" s="90">
        <f>+พย!R7</f>
        <v>5.28</v>
      </c>
      <c r="S21" s="90">
        <f>+พย!S7</f>
        <v>3.69</v>
      </c>
      <c r="T21" s="90">
        <f>+พย!T7</f>
        <v>3.93</v>
      </c>
      <c r="U21" s="88">
        <f>+พย!U7</f>
        <v>0.74890000000000001</v>
      </c>
      <c r="V21" s="1" t="s">
        <v>121</v>
      </c>
    </row>
    <row r="22" spans="1:22" s="1" customFormat="1" ht="23.25" x14ac:dyDescent="0.5">
      <c r="A22" s="4" t="s">
        <v>22</v>
      </c>
      <c r="B22" s="15">
        <f>+พย!B8</f>
        <v>170</v>
      </c>
      <c r="C22" s="15">
        <f>+พย!C8</f>
        <v>14</v>
      </c>
      <c r="D22" s="90">
        <f>+พย!D8</f>
        <v>0.59</v>
      </c>
      <c r="E22" s="90">
        <f>+พย!E8</f>
        <v>0</v>
      </c>
      <c r="F22" s="90">
        <f>+พย!F8</f>
        <v>4.71</v>
      </c>
      <c r="G22" s="90">
        <f>+พย!G8</f>
        <v>0</v>
      </c>
      <c r="H22" s="90">
        <f>+พย!H8</f>
        <v>0</v>
      </c>
      <c r="I22" s="90">
        <f>+พย!I8</f>
        <v>0</v>
      </c>
      <c r="J22" s="88">
        <f>+พย!J8</f>
        <v>0.83850000000000002</v>
      </c>
      <c r="K22" s="88">
        <f>+พย!K8</f>
        <v>0.83599999999999997</v>
      </c>
      <c r="L22" s="84">
        <f>+พย!L8</f>
        <v>7337.49</v>
      </c>
      <c r="M22" s="90">
        <f>+พย!M8</f>
        <v>42.95</v>
      </c>
      <c r="N22" s="90">
        <f>+พย!N8</f>
        <v>75.67</v>
      </c>
      <c r="O22" s="90">
        <f>+พย!O8</f>
        <v>5.63</v>
      </c>
      <c r="P22" s="90">
        <f>+พย!P8</f>
        <v>1.17</v>
      </c>
      <c r="Q22" s="90">
        <f>+พย!Q8</f>
        <v>3.32</v>
      </c>
      <c r="R22" s="90">
        <f>+พย!R8</f>
        <v>2.92</v>
      </c>
      <c r="S22" s="90">
        <f>+พย!S8</f>
        <v>4.3600000000000003</v>
      </c>
      <c r="T22" s="90">
        <f>+พย!T8</f>
        <v>4.0199999999999996</v>
      </c>
      <c r="U22" s="88">
        <f>+พย!U8</f>
        <v>3.1261000000000001</v>
      </c>
      <c r="V22" s="1" t="s">
        <v>121</v>
      </c>
    </row>
    <row r="23" spans="1:22" ht="23.25" x14ac:dyDescent="0.5">
      <c r="A23" s="4" t="s">
        <v>23</v>
      </c>
      <c r="B23" s="15">
        <f>+พย!B9</f>
        <v>147</v>
      </c>
      <c r="C23" s="15">
        <f>+พย!C9</f>
        <v>7</v>
      </c>
      <c r="D23" s="90">
        <f>+พย!D9</f>
        <v>0</v>
      </c>
      <c r="E23" s="90">
        <f>+พย!E9</f>
        <v>0</v>
      </c>
      <c r="F23" s="90">
        <f>+พย!F9</f>
        <v>2.72</v>
      </c>
      <c r="G23" s="90">
        <f>+พย!G9</f>
        <v>0</v>
      </c>
      <c r="H23" s="90">
        <f>+พย!H9</f>
        <v>0</v>
      </c>
      <c r="I23" s="90">
        <f>+พย!I9</f>
        <v>0</v>
      </c>
      <c r="J23" s="88">
        <f>+พย!J9</f>
        <v>0.54320000000000002</v>
      </c>
      <c r="K23" s="88">
        <f>+พย!K9</f>
        <v>0.53859999999999997</v>
      </c>
      <c r="L23" s="84">
        <f>+พย!L9</f>
        <v>6376.88</v>
      </c>
      <c r="M23" s="90">
        <f>+พย!M9</f>
        <v>62.86</v>
      </c>
      <c r="N23" s="90">
        <f>+พย!N9</f>
        <v>43.78</v>
      </c>
      <c r="O23" s="90">
        <f>+พย!O9</f>
        <v>4.83</v>
      </c>
      <c r="P23" s="90">
        <f>+พย!P9</f>
        <v>0.93</v>
      </c>
      <c r="Q23" s="90">
        <f>+พย!Q9</f>
        <v>2.46</v>
      </c>
      <c r="R23" s="90">
        <f>+พย!R9</f>
        <v>2.25</v>
      </c>
      <c r="S23" s="90">
        <f>+พย!S9</f>
        <v>2.81</v>
      </c>
      <c r="T23" s="90">
        <f>+พย!T9</f>
        <v>2.7</v>
      </c>
      <c r="U23" s="88">
        <f>+พย!U9</f>
        <v>0.94220000000000004</v>
      </c>
      <c r="V23" s="1" t="s">
        <v>121</v>
      </c>
    </row>
    <row r="24" spans="1:22" ht="23.25" x14ac:dyDescent="0.5">
      <c r="A24" s="4" t="s">
        <v>24</v>
      </c>
      <c r="B24" s="15">
        <f>+พย!B10</f>
        <v>373</v>
      </c>
      <c r="C24" s="15">
        <f>+พย!C10</f>
        <v>20</v>
      </c>
      <c r="D24" s="90">
        <f>+พย!D10</f>
        <v>0.54</v>
      </c>
      <c r="E24" s="90">
        <f>+พย!E10</f>
        <v>0</v>
      </c>
      <c r="F24" s="90">
        <f>+พย!F10</f>
        <v>3.22</v>
      </c>
      <c r="G24" s="90">
        <f>+พย!G10</f>
        <v>0</v>
      </c>
      <c r="H24" s="90">
        <f>+พย!H10</f>
        <v>0</v>
      </c>
      <c r="I24" s="90">
        <f>+พย!I10</f>
        <v>0</v>
      </c>
      <c r="J24" s="88">
        <f>+พย!J10</f>
        <v>0.4788</v>
      </c>
      <c r="K24" s="88">
        <f>+พย!K10</f>
        <v>0.4773</v>
      </c>
      <c r="L24" s="84">
        <f>+พย!L10</f>
        <v>9553.98</v>
      </c>
      <c r="M24" s="90">
        <f>+พย!M10</f>
        <v>65.72</v>
      </c>
      <c r="N24" s="90">
        <f>+พย!N10</f>
        <v>61.89</v>
      </c>
      <c r="O24" s="90">
        <f>+พย!O10</f>
        <v>5.68</v>
      </c>
      <c r="P24" s="90">
        <f>+พย!P10</f>
        <v>1.1499999999999999</v>
      </c>
      <c r="Q24" s="90">
        <f>+พย!Q10</f>
        <v>2.69</v>
      </c>
      <c r="R24" s="90">
        <f>+พย!R10</f>
        <v>2.91</v>
      </c>
      <c r="S24" s="90">
        <f>+พย!S10</f>
        <v>3.3</v>
      </c>
      <c r="T24" s="90">
        <f>+พย!T10</f>
        <v>3.2</v>
      </c>
      <c r="U24" s="88">
        <f>+พย!U10</f>
        <v>0.70709999999999995</v>
      </c>
      <c r="V24" s="1" t="s">
        <v>121</v>
      </c>
    </row>
    <row r="25" spans="1:22" ht="23.25" x14ac:dyDescent="0.5">
      <c r="A25" s="4" t="s">
        <v>25</v>
      </c>
      <c r="B25" s="15">
        <f>+พย!B11</f>
        <v>183</v>
      </c>
      <c r="C25" s="15">
        <f>+พย!C11</f>
        <v>4</v>
      </c>
      <c r="D25" s="90">
        <f>+พย!D11</f>
        <v>0</v>
      </c>
      <c r="E25" s="90">
        <f>+พย!E11</f>
        <v>0</v>
      </c>
      <c r="F25" s="90">
        <f>+พย!F11</f>
        <v>4.92</v>
      </c>
      <c r="G25" s="90">
        <f>+พย!G11</f>
        <v>0</v>
      </c>
      <c r="H25" s="90">
        <f>+พย!H11</f>
        <v>0</v>
      </c>
      <c r="I25" s="90">
        <f>+พย!I11</f>
        <v>0</v>
      </c>
      <c r="J25" s="88">
        <f>+พย!J11</f>
        <v>0.59750000000000003</v>
      </c>
      <c r="K25" s="88">
        <f>+พย!K11</f>
        <v>0.59509999999999996</v>
      </c>
      <c r="L25" s="84">
        <f>+พย!L11</f>
        <v>7029.57</v>
      </c>
      <c r="M25" s="90">
        <f>+พย!M11</f>
        <v>50.84</v>
      </c>
      <c r="N25" s="90">
        <f>+พย!N11</f>
        <v>73.33</v>
      </c>
      <c r="O25" s="90">
        <f>+พย!O11</f>
        <v>5.9</v>
      </c>
      <c r="P25" s="90">
        <f>+พย!P11</f>
        <v>1.1499999999999999</v>
      </c>
      <c r="Q25" s="90">
        <f>+พย!Q11</f>
        <v>3.94</v>
      </c>
      <c r="R25" s="90">
        <f>+พย!R11</f>
        <v>2.5499999999999998</v>
      </c>
      <c r="S25" s="90">
        <f>+พย!S11</f>
        <v>3.76</v>
      </c>
      <c r="T25" s="90">
        <f>+พย!T11</f>
        <v>3.69</v>
      </c>
      <c r="U25" s="88">
        <f>+พย!U11</f>
        <v>2.3248000000000002</v>
      </c>
      <c r="V25" s="1" t="s">
        <v>121</v>
      </c>
    </row>
    <row r="26" spans="1:22" ht="23.25" x14ac:dyDescent="0.5">
      <c r="A26" s="4" t="s">
        <v>26</v>
      </c>
      <c r="B26" s="15">
        <f>+พย!B12</f>
        <v>182</v>
      </c>
      <c r="C26" s="15">
        <f>+พย!C12</f>
        <v>10</v>
      </c>
      <c r="D26" s="90">
        <f>+พย!D12</f>
        <v>1.1000000000000001</v>
      </c>
      <c r="E26" s="90">
        <f>+พย!E12</f>
        <v>0</v>
      </c>
      <c r="F26" s="90">
        <f>+พย!F12</f>
        <v>4.4000000000000004</v>
      </c>
      <c r="G26" s="90">
        <f>+พย!G12</f>
        <v>0</v>
      </c>
      <c r="H26" s="90">
        <f>+พย!H12</f>
        <v>0</v>
      </c>
      <c r="I26" s="90">
        <f>+พย!I12</f>
        <v>0</v>
      </c>
      <c r="J26" s="88">
        <f>+พย!J12</f>
        <v>0.59060000000000001</v>
      </c>
      <c r="K26" s="88">
        <f>+พย!K12</f>
        <v>0.58630000000000004</v>
      </c>
      <c r="L26" s="84">
        <f>+พย!L12</f>
        <v>7818.44</v>
      </c>
      <c r="M26" s="90">
        <f>+พย!M12</f>
        <v>55.23</v>
      </c>
      <c r="N26" s="90">
        <f>+พย!N12</f>
        <v>59.33</v>
      </c>
      <c r="O26" s="90">
        <f>+พย!O12</f>
        <v>5.8</v>
      </c>
      <c r="P26" s="90">
        <f>+พย!P12</f>
        <v>1</v>
      </c>
      <c r="Q26" s="90">
        <f>+พย!Q12</f>
        <v>4.6100000000000003</v>
      </c>
      <c r="R26" s="90">
        <f>+พย!R12</f>
        <v>2.13</v>
      </c>
      <c r="S26" s="90">
        <f>+พย!S12</f>
        <v>2.93</v>
      </c>
      <c r="T26" s="90">
        <f>+พย!T12</f>
        <v>3.02</v>
      </c>
      <c r="U26" s="88">
        <f>+พย!U12</f>
        <v>0.79649999999999999</v>
      </c>
      <c r="V26" s="1" t="s">
        <v>121</v>
      </c>
    </row>
    <row r="27" spans="1:22" ht="23.25" x14ac:dyDescent="0.5">
      <c r="A27" s="4" t="s">
        <v>27</v>
      </c>
      <c r="B27" s="15">
        <f>+พย!B13</f>
        <v>227</v>
      </c>
      <c r="C27" s="15">
        <f>+พย!C13</f>
        <v>6</v>
      </c>
      <c r="D27" s="90">
        <f>+พย!D13</f>
        <v>0.44</v>
      </c>
      <c r="E27" s="90">
        <f>+พย!E13</f>
        <v>0</v>
      </c>
      <c r="F27" s="90">
        <f>+พย!F13</f>
        <v>5.73</v>
      </c>
      <c r="G27" s="90">
        <f>+พย!G13</f>
        <v>0</v>
      </c>
      <c r="H27" s="90">
        <f>+พย!H13</f>
        <v>0</v>
      </c>
      <c r="I27" s="90">
        <f>+พย!I13</f>
        <v>0</v>
      </c>
      <c r="J27" s="88">
        <f>+พย!J13</f>
        <v>0.54</v>
      </c>
      <c r="K27" s="88">
        <f>+พย!K13</f>
        <v>0.54</v>
      </c>
      <c r="L27" s="84">
        <f>+พย!L13</f>
        <v>8080.75</v>
      </c>
      <c r="M27" s="90">
        <f>+พย!M13</f>
        <v>60.18</v>
      </c>
      <c r="N27" s="90">
        <f>+พย!N13</f>
        <v>84.22</v>
      </c>
      <c r="O27" s="90">
        <f>+พย!O13</f>
        <v>7.27</v>
      </c>
      <c r="P27" s="90">
        <f>+พย!P13</f>
        <v>1.17</v>
      </c>
      <c r="Q27" s="90">
        <f>+พย!Q13</f>
        <v>3.55</v>
      </c>
      <c r="R27" s="90">
        <f>+พย!R13</f>
        <v>4.43</v>
      </c>
      <c r="S27" s="90">
        <f>+พย!S13</f>
        <v>3.41</v>
      </c>
      <c r="T27" s="90">
        <f>+พย!T13</f>
        <v>3.43</v>
      </c>
      <c r="U27" s="88">
        <f>+พย!U13</f>
        <v>0.55869999999999997</v>
      </c>
      <c r="V27" s="1" t="s">
        <v>121</v>
      </c>
    </row>
    <row r="28" spans="1:22" ht="23.25" x14ac:dyDescent="0.5">
      <c r="A28" s="4" t="s">
        <v>28</v>
      </c>
      <c r="B28" s="15">
        <f>+พย!B14</f>
        <v>191</v>
      </c>
      <c r="C28" s="15">
        <f>+พย!C14</f>
        <v>8</v>
      </c>
      <c r="D28" s="90">
        <f>+พย!D14</f>
        <v>0</v>
      </c>
      <c r="E28" s="90">
        <f>+พย!E14</f>
        <v>0</v>
      </c>
      <c r="F28" s="90">
        <f>+พย!F14</f>
        <v>4.1900000000000004</v>
      </c>
      <c r="G28" s="90">
        <f>+พย!G14</f>
        <v>0</v>
      </c>
      <c r="H28" s="90">
        <f>+พย!H14</f>
        <v>0</v>
      </c>
      <c r="I28" s="90">
        <f>+พย!I14</f>
        <v>0</v>
      </c>
      <c r="J28" s="88">
        <f>+พย!J14</f>
        <v>0.52239999999999998</v>
      </c>
      <c r="K28" s="88">
        <f>+พย!K14</f>
        <v>0.52129999999999999</v>
      </c>
      <c r="L28" s="84">
        <f>+พย!L14</f>
        <v>5959.94</v>
      </c>
      <c r="M28" s="90">
        <f>+พย!M14</f>
        <v>65.569999999999993</v>
      </c>
      <c r="N28" s="90">
        <f>+พย!N14</f>
        <v>64.33</v>
      </c>
      <c r="O28" s="90">
        <f>+พย!O14</f>
        <v>6.1</v>
      </c>
      <c r="P28" s="90">
        <f>+พย!P14</f>
        <v>1.1100000000000001</v>
      </c>
      <c r="Q28" s="90">
        <f>+พย!Q14</f>
        <v>3</v>
      </c>
      <c r="R28" s="90">
        <f>+พย!R14</f>
        <v>2.17</v>
      </c>
      <c r="S28" s="90">
        <f>+พย!S14</f>
        <v>3.49</v>
      </c>
      <c r="T28" s="90">
        <f>+พย!T14</f>
        <v>3.13</v>
      </c>
      <c r="U28" s="88">
        <f>+พย!U14</f>
        <v>0</v>
      </c>
      <c r="V28" s="1" t="s">
        <v>121</v>
      </c>
    </row>
    <row r="29" spans="1:22" ht="23.25" x14ac:dyDescent="0.5">
      <c r="A29" s="4" t="s">
        <v>29</v>
      </c>
      <c r="B29" s="15">
        <f>+พย!B15</f>
        <v>228</v>
      </c>
      <c r="C29" s="15">
        <f>+พย!C15</f>
        <v>0</v>
      </c>
      <c r="D29" s="90">
        <f>+พย!D15</f>
        <v>1.32</v>
      </c>
      <c r="E29" s="90">
        <f>+พย!E15</f>
        <v>0</v>
      </c>
      <c r="F29" s="90">
        <f>+พย!F15</f>
        <v>4.3899999999999997</v>
      </c>
      <c r="G29" s="90">
        <f>+พย!G15</f>
        <v>0</v>
      </c>
      <c r="H29" s="90">
        <f>+พย!H15</f>
        <v>0</v>
      </c>
      <c r="I29" s="90">
        <f>+พย!I15</f>
        <v>0</v>
      </c>
      <c r="J29" s="88">
        <f>+พย!J15</f>
        <v>0.61339999999999995</v>
      </c>
      <c r="K29" s="88">
        <f>+พย!K15</f>
        <v>0.61199999999999999</v>
      </c>
      <c r="L29" s="84">
        <f>+พย!L15</f>
        <v>9485.0400000000009</v>
      </c>
      <c r="M29" s="90">
        <f>+พย!M15</f>
        <v>54.82</v>
      </c>
      <c r="N29" s="90">
        <f>+พย!N15</f>
        <v>77.44</v>
      </c>
      <c r="O29" s="90">
        <f>+พย!O15</f>
        <v>7.17</v>
      </c>
      <c r="P29" s="90">
        <f>+พย!P15</f>
        <v>1.02</v>
      </c>
      <c r="Q29" s="90">
        <f>+พย!Q15</f>
        <v>4.13</v>
      </c>
      <c r="R29" s="90">
        <f>+พย!R15</f>
        <v>2.5</v>
      </c>
      <c r="S29" s="90">
        <f>+พย!S15</f>
        <v>3.51</v>
      </c>
      <c r="T29" s="90">
        <f>+พย!T15</f>
        <v>3.2</v>
      </c>
      <c r="U29" s="88">
        <f>+พย!U15</f>
        <v>0.74080000000000001</v>
      </c>
      <c r="V29" s="1" t="s">
        <v>121</v>
      </c>
    </row>
    <row r="30" spans="1:22" ht="23.25" x14ac:dyDescent="0.5">
      <c r="A30" s="4" t="s">
        <v>30</v>
      </c>
      <c r="B30" s="15">
        <f>+พย!B16</f>
        <v>60</v>
      </c>
      <c r="C30" s="15">
        <f>+พย!C16</f>
        <v>5</v>
      </c>
      <c r="D30" s="90">
        <f>+พย!D16</f>
        <v>0</v>
      </c>
      <c r="E30" s="90">
        <f>+พย!E16</f>
        <v>0</v>
      </c>
      <c r="F30" s="90">
        <f>+พย!F16</f>
        <v>5</v>
      </c>
      <c r="G30" s="90">
        <f>+พย!G16</f>
        <v>0</v>
      </c>
      <c r="H30" s="90">
        <f>+พย!H16</f>
        <v>0</v>
      </c>
      <c r="I30" s="90">
        <f>+พย!I16</f>
        <v>0</v>
      </c>
      <c r="J30" s="88">
        <f>+พย!J16</f>
        <v>0.58209999999999995</v>
      </c>
      <c r="K30" s="88">
        <f>+พย!K16</f>
        <v>0.57709999999999995</v>
      </c>
      <c r="L30" s="84" t="str">
        <f>+พย!L16</f>
        <v>6.234.14</v>
      </c>
      <c r="M30" s="90">
        <f>+พย!M16</f>
        <v>58.18</v>
      </c>
      <c r="N30" s="90">
        <f>+พย!N16</f>
        <v>58</v>
      </c>
      <c r="O30" s="90">
        <f>+พย!O16</f>
        <v>5.9</v>
      </c>
      <c r="P30" s="90">
        <f>+พย!P16</f>
        <v>1.1000000000000001</v>
      </c>
      <c r="Q30" s="90">
        <f>+พย!Q16</f>
        <v>2</v>
      </c>
      <c r="R30" s="90">
        <f>+พย!R16</f>
        <v>1.25</v>
      </c>
      <c r="S30" s="90">
        <f>+พย!S16</f>
        <v>3.09</v>
      </c>
      <c r="T30" s="90">
        <f>+พย!T16</f>
        <v>2.93</v>
      </c>
      <c r="U30" s="88">
        <f>+พย!U16</f>
        <v>1.4709000000000001</v>
      </c>
      <c r="V30" s="1" t="s">
        <v>121</v>
      </c>
    </row>
    <row r="31" spans="1:22" ht="23.25" x14ac:dyDescent="0.5">
      <c r="A31" s="4" t="s">
        <v>31</v>
      </c>
      <c r="B31" s="15">
        <f>+พย!B17</f>
        <v>227</v>
      </c>
      <c r="C31" s="15">
        <f>+พย!C17</f>
        <v>4</v>
      </c>
      <c r="D31" s="90">
        <f>+พย!D17</f>
        <v>0.44</v>
      </c>
      <c r="E31" s="90">
        <f>+พย!E17</f>
        <v>0</v>
      </c>
      <c r="F31" s="90">
        <f>+พย!F17</f>
        <v>5.29</v>
      </c>
      <c r="G31" s="90">
        <f>+พย!G17</f>
        <v>0</v>
      </c>
      <c r="H31" s="90">
        <f>+พย!H17</f>
        <v>0</v>
      </c>
      <c r="I31" s="90">
        <f>+พย!I17</f>
        <v>0</v>
      </c>
      <c r="J31" s="88">
        <f>+พย!J17</f>
        <v>0.57130000000000003</v>
      </c>
      <c r="K31" s="88">
        <f>+พย!K17</f>
        <v>0.57269999999999999</v>
      </c>
      <c r="L31" s="84">
        <f>+พย!L17</f>
        <v>11418.2</v>
      </c>
      <c r="M31" s="90">
        <f>+พย!M17</f>
        <v>55.61</v>
      </c>
      <c r="N31" s="90">
        <f>+พย!N17</f>
        <v>92.67</v>
      </c>
      <c r="O31" s="90">
        <f>+พย!O17</f>
        <v>7.3</v>
      </c>
      <c r="P31" s="90">
        <f>+พย!P17</f>
        <v>1.28</v>
      </c>
      <c r="Q31" s="90">
        <f>+พย!Q17</f>
        <v>5.05</v>
      </c>
      <c r="R31" s="90">
        <f>+พย!R17</f>
        <v>2.85</v>
      </c>
      <c r="S31" s="90">
        <f>+พย!S17</f>
        <v>3.88</v>
      </c>
      <c r="T31" s="90">
        <f>+พย!T17</f>
        <v>3.75</v>
      </c>
      <c r="U31" s="88">
        <f>+พย!U17</f>
        <v>0.89649999999999996</v>
      </c>
      <c r="V31" s="1" t="s">
        <v>121</v>
      </c>
    </row>
    <row r="32" spans="1:22" ht="23.25" x14ac:dyDescent="0.5">
      <c r="A32" s="4" t="s">
        <v>32</v>
      </c>
      <c r="B32" s="15">
        <f>+พย!B18</f>
        <v>95</v>
      </c>
      <c r="C32" s="15">
        <f>+พย!C18</f>
        <v>2</v>
      </c>
      <c r="D32" s="90">
        <f>+พย!D18</f>
        <v>0</v>
      </c>
      <c r="E32" s="90">
        <f>+พย!E18</f>
        <v>0</v>
      </c>
      <c r="F32" s="90">
        <f>+พย!F18</f>
        <v>4.21</v>
      </c>
      <c r="G32" s="90">
        <f>+พย!G18</f>
        <v>0</v>
      </c>
      <c r="H32" s="90">
        <f>+พย!H18</f>
        <v>0</v>
      </c>
      <c r="I32" s="90">
        <f>+พย!I18</f>
        <v>0</v>
      </c>
      <c r="J32" s="88">
        <f>+พย!J18</f>
        <v>0.66669999999999996</v>
      </c>
      <c r="K32" s="88">
        <f>+พย!K18</f>
        <v>0.65700000000000003</v>
      </c>
      <c r="L32" s="84">
        <f>+พย!L18</f>
        <v>6012.34</v>
      </c>
      <c r="M32" s="90">
        <f>+พย!M18</f>
        <v>50.54</v>
      </c>
      <c r="N32" s="90">
        <f>+พย!N18</f>
        <v>90.34</v>
      </c>
      <c r="O32" s="90">
        <f>+พย!O18</f>
        <v>9.4</v>
      </c>
      <c r="P32" s="90">
        <f>+พย!P18</f>
        <v>0.78</v>
      </c>
      <c r="Q32" s="90">
        <f>+พย!Q18</f>
        <v>3.09</v>
      </c>
      <c r="R32" s="90">
        <f>+พย!R18</f>
        <v>2.2000000000000002</v>
      </c>
      <c r="S32" s="90">
        <f>+พย!S18</f>
        <v>2.84</v>
      </c>
      <c r="T32" s="90">
        <f>+พย!T18</f>
        <v>2.8</v>
      </c>
      <c r="U32" s="88">
        <f>+พย!U18</f>
        <v>1.1367</v>
      </c>
      <c r="V32" s="1" t="s">
        <v>121</v>
      </c>
    </row>
    <row r="33" spans="1:22" ht="23.25" x14ac:dyDescent="0.5">
      <c r="A33" s="4" t="s">
        <v>33</v>
      </c>
      <c r="B33" s="15">
        <f>+พย!B19</f>
        <v>95</v>
      </c>
      <c r="C33" s="15">
        <f>+พย!C19</f>
        <v>0</v>
      </c>
      <c r="D33" s="90">
        <f>+พย!D19</f>
        <v>0</v>
      </c>
      <c r="E33" s="90">
        <f>+พย!E19</f>
        <v>0</v>
      </c>
      <c r="F33" s="90">
        <f>+พย!F19</f>
        <v>4.21</v>
      </c>
      <c r="G33" s="90">
        <f>+พย!G19</f>
        <v>0</v>
      </c>
      <c r="H33" s="90">
        <f>+พย!H19</f>
        <v>0</v>
      </c>
      <c r="I33" s="90">
        <f>+พย!I19</f>
        <v>0</v>
      </c>
      <c r="J33" s="88">
        <f>+พย!J19</f>
        <v>0.55089999999999995</v>
      </c>
      <c r="K33" s="88">
        <f>+พย!K19</f>
        <v>0.55210000000000004</v>
      </c>
      <c r="L33" s="84">
        <f>+พย!L19</f>
        <v>8682.35</v>
      </c>
      <c r="M33" s="90">
        <f>+พย!M19</f>
        <v>60</v>
      </c>
      <c r="N33" s="90">
        <f>+พย!N19</f>
        <v>123.23</v>
      </c>
      <c r="O33" s="90">
        <f>+พย!O19</f>
        <v>9.5</v>
      </c>
      <c r="P33" s="90">
        <f>+พย!P19</f>
        <v>1.28</v>
      </c>
      <c r="Q33" s="90">
        <f>+พย!Q19</f>
        <v>5.38</v>
      </c>
      <c r="R33" s="90">
        <f>+พย!R19</f>
        <v>2.78</v>
      </c>
      <c r="S33" s="90">
        <f>+พย!S19</f>
        <v>3.75</v>
      </c>
      <c r="T33" s="90">
        <f>+พย!T19</f>
        <v>3.89</v>
      </c>
      <c r="U33" s="88">
        <f>+พย!U19</f>
        <v>0</v>
      </c>
      <c r="V33" s="1" t="s">
        <v>121</v>
      </c>
    </row>
    <row r="34" spans="1:22" ht="23.25" x14ac:dyDescent="0.5">
      <c r="A34" s="4" t="s">
        <v>102</v>
      </c>
      <c r="B34" s="15">
        <f>+ธค!B4</f>
        <v>2758</v>
      </c>
      <c r="C34" s="15">
        <f>+ธค!C4</f>
        <v>0</v>
      </c>
      <c r="D34" s="90">
        <f>+ธค!D4</f>
        <v>4.71</v>
      </c>
      <c r="E34" s="90">
        <f>+ธค!E4</f>
        <v>1.61</v>
      </c>
      <c r="F34" s="90">
        <f>+ธค!F4</f>
        <v>2.65</v>
      </c>
      <c r="G34" s="90">
        <f>+ธค!G4</f>
        <v>0</v>
      </c>
      <c r="H34" s="90">
        <f>+ธค!H4</f>
        <v>8.8699999999999992</v>
      </c>
      <c r="I34" s="90">
        <f>+ธค!I4</f>
        <v>2.21</v>
      </c>
      <c r="J34" s="88">
        <f>+ธค!J4</f>
        <v>1.4388000000000001</v>
      </c>
      <c r="K34" s="88">
        <f>+ธค!K4</f>
        <v>1.4341999999999999</v>
      </c>
      <c r="L34" s="84">
        <f>+ธค!L4</f>
        <v>11267.23</v>
      </c>
      <c r="M34" s="90">
        <f>+ธค!M4</f>
        <v>38.54</v>
      </c>
      <c r="N34" s="90">
        <f>+ธค!N4</f>
        <v>77.23</v>
      </c>
      <c r="O34" s="90">
        <f>+ธค!O4</f>
        <v>4.71</v>
      </c>
      <c r="P34" s="90">
        <f>+ธค!P4</f>
        <v>1.04</v>
      </c>
      <c r="Q34" s="90">
        <f>+ธค!Q4</f>
        <v>6.12</v>
      </c>
      <c r="R34" s="90">
        <f>+ธค!R4</f>
        <v>4.74</v>
      </c>
      <c r="S34" s="90">
        <f>+ธค!S4</f>
        <v>4.8899999999999997</v>
      </c>
      <c r="T34" s="90">
        <f>+ธค!T4</f>
        <v>4.83</v>
      </c>
      <c r="U34" s="88">
        <f>+ธค!U4</f>
        <v>2.8913000000000002</v>
      </c>
      <c r="V34" s="80" t="s">
        <v>122</v>
      </c>
    </row>
    <row r="35" spans="1:22" ht="23.25" x14ac:dyDescent="0.5">
      <c r="A35" s="4" t="s">
        <v>103</v>
      </c>
      <c r="B35" s="15">
        <f>+ธค!B5</f>
        <v>939</v>
      </c>
      <c r="C35" s="15">
        <f>+ธค!C5</f>
        <v>0</v>
      </c>
      <c r="D35" s="90">
        <f>+ธค!D5</f>
        <v>3.73</v>
      </c>
      <c r="E35" s="90">
        <f>+ธค!E5</f>
        <v>0</v>
      </c>
      <c r="F35" s="90">
        <f>+ธค!F5</f>
        <v>3.09</v>
      </c>
      <c r="G35" s="90">
        <f>+ธค!G5</f>
        <v>0</v>
      </c>
      <c r="H35" s="90">
        <f>+ธค!H5</f>
        <v>0</v>
      </c>
      <c r="I35" s="90">
        <f>+ธค!I5</f>
        <v>0</v>
      </c>
      <c r="J35" s="88">
        <f>+ธค!J5</f>
        <v>1.17</v>
      </c>
      <c r="K35" s="88">
        <f>+ธค!K5</f>
        <v>1.1687000000000001</v>
      </c>
      <c r="L35" s="84">
        <f>+ธค!L5</f>
        <v>11748.09</v>
      </c>
      <c r="M35" s="90">
        <f>+ธค!M5</f>
        <v>37.380000000000003</v>
      </c>
      <c r="N35" s="90">
        <f>+ธค!N5</f>
        <v>87.87</v>
      </c>
      <c r="O35" s="90">
        <f>+ธค!O5</f>
        <v>5.14</v>
      </c>
      <c r="P35" s="90">
        <f>+ธค!P5</f>
        <v>1.26</v>
      </c>
      <c r="Q35" s="90">
        <f>+ธค!Q5</f>
        <v>6.09</v>
      </c>
      <c r="R35" s="90">
        <f>+ธค!R5</f>
        <v>3.59</v>
      </c>
      <c r="S35" s="90">
        <f>+ธค!S5</f>
        <v>5.41</v>
      </c>
      <c r="T35" s="90">
        <f>+ธค!T5</f>
        <v>5.25</v>
      </c>
      <c r="U35" s="88">
        <f>+ธค!U5</f>
        <v>0.29799999999999999</v>
      </c>
      <c r="V35" s="80" t="s">
        <v>122</v>
      </c>
    </row>
    <row r="36" spans="1:22" ht="23.25" x14ac:dyDescent="0.5">
      <c r="A36" s="4" t="s">
        <v>47</v>
      </c>
      <c r="B36" s="15">
        <f>+ธค!B6</f>
        <v>258</v>
      </c>
      <c r="C36" s="15">
        <f>+ธค!C6</f>
        <v>1</v>
      </c>
      <c r="D36" s="90">
        <f>+ธค!D6</f>
        <v>0.78</v>
      </c>
      <c r="E36" s="90">
        <f>+ธค!E6</f>
        <v>0</v>
      </c>
      <c r="F36" s="90">
        <f>+ธค!F6</f>
        <v>8.14</v>
      </c>
      <c r="G36" s="90">
        <f>+ธค!G6</f>
        <v>0</v>
      </c>
      <c r="H36" s="90">
        <f>+ธค!H6</f>
        <v>0</v>
      </c>
      <c r="I36" s="90">
        <f>+ธค!I6</f>
        <v>0</v>
      </c>
      <c r="J36" s="88">
        <f>+ธค!J6</f>
        <v>0.58960000000000001</v>
      </c>
      <c r="K36" s="88">
        <f>+ธค!K6</f>
        <v>0.58750000000000002</v>
      </c>
      <c r="L36" s="84">
        <f>+ธค!L6</f>
        <v>8410.5400000000009</v>
      </c>
      <c r="M36" s="90">
        <f>+ธค!M6</f>
        <v>61.09</v>
      </c>
      <c r="N36" s="90">
        <f>+ธค!N6</f>
        <v>80.540000000000006</v>
      </c>
      <c r="O36" s="90">
        <f>+ธค!O6</f>
        <v>8.1300000000000008</v>
      </c>
      <c r="P36" s="90">
        <f>+ธค!P6</f>
        <v>0.97</v>
      </c>
      <c r="Q36" s="90">
        <f>+ธค!Q6</f>
        <v>2.4</v>
      </c>
      <c r="R36" s="90">
        <f>+ธค!R6</f>
        <v>2.58</v>
      </c>
      <c r="S36" s="90">
        <f>+ธค!S6</f>
        <v>3.27</v>
      </c>
      <c r="T36" s="90">
        <f>+ธค!T6</f>
        <v>3.01</v>
      </c>
      <c r="U36" s="88">
        <f>+ธค!U6</f>
        <v>0.56940000000000002</v>
      </c>
      <c r="V36" s="80" t="s">
        <v>122</v>
      </c>
    </row>
    <row r="37" spans="1:22" ht="23.25" x14ac:dyDescent="0.5">
      <c r="A37" s="4" t="s">
        <v>48</v>
      </c>
      <c r="B37" s="15">
        <f>+ธค!B7</f>
        <v>202</v>
      </c>
      <c r="C37" s="15">
        <f>+ธค!C7</f>
        <v>0</v>
      </c>
      <c r="D37" s="90">
        <f>+ธค!D7</f>
        <v>0.99</v>
      </c>
      <c r="E37" s="90">
        <f>+ธค!E7</f>
        <v>0</v>
      </c>
      <c r="F37" s="90">
        <f>+ธค!F7</f>
        <v>2.97</v>
      </c>
      <c r="G37" s="90">
        <f>+ธค!G7</f>
        <v>0</v>
      </c>
      <c r="H37" s="90">
        <f>+ธค!H7</f>
        <v>0</v>
      </c>
      <c r="I37" s="90">
        <f>+ธค!I7</f>
        <v>0</v>
      </c>
      <c r="J37" s="88">
        <f>+ธค!J7</f>
        <v>0.64980000000000004</v>
      </c>
      <c r="K37" s="88">
        <f>+ธค!K7</f>
        <v>0.65310000000000001</v>
      </c>
      <c r="L37" s="84">
        <f>+ธค!L7</f>
        <v>10232.790000000001</v>
      </c>
      <c r="M37" s="90">
        <f>+ธค!M7</f>
        <v>48.02</v>
      </c>
      <c r="N37" s="90">
        <f>+ธค!N7</f>
        <v>83.06</v>
      </c>
      <c r="O37" s="90">
        <f>+ธค!O7</f>
        <v>5.56</v>
      </c>
      <c r="P37" s="90">
        <f>+ธค!P7</f>
        <v>1.74</v>
      </c>
      <c r="Q37" s="90">
        <f>+ธค!Q7</f>
        <v>4.05</v>
      </c>
      <c r="R37" s="90">
        <f>+ธค!R7</f>
        <v>4</v>
      </c>
      <c r="S37" s="90">
        <f>+ธค!S7</f>
        <v>4.9400000000000004</v>
      </c>
      <c r="T37" s="90">
        <f>+ธค!T7</f>
        <v>4.62</v>
      </c>
      <c r="U37" s="88">
        <f>+ธค!U7</f>
        <v>0.65639999999999998</v>
      </c>
      <c r="V37" s="80" t="s">
        <v>122</v>
      </c>
    </row>
    <row r="38" spans="1:22" ht="23.25" x14ac:dyDescent="0.5">
      <c r="A38" s="4" t="s">
        <v>22</v>
      </c>
      <c r="B38" s="15">
        <f>+ธค!B8</f>
        <v>163</v>
      </c>
      <c r="C38" s="15">
        <f>+ธค!C8</f>
        <v>14</v>
      </c>
      <c r="D38" s="90">
        <f>+ธค!D8</f>
        <v>0.61</v>
      </c>
      <c r="E38" s="90">
        <f>+ธค!E8</f>
        <v>0</v>
      </c>
      <c r="F38" s="90">
        <f>+ธค!F8</f>
        <v>4.29</v>
      </c>
      <c r="G38" s="90">
        <f>+ธค!G8</f>
        <v>0</v>
      </c>
      <c r="H38" s="90">
        <f>+ธค!H8</f>
        <v>0</v>
      </c>
      <c r="I38" s="90">
        <f>+ธค!I8</f>
        <v>0</v>
      </c>
      <c r="J38" s="88">
        <f>+ธค!J8</f>
        <v>0.59350000000000003</v>
      </c>
      <c r="K38" s="88">
        <f>+ธค!K8</f>
        <v>0.59230000000000005</v>
      </c>
      <c r="L38" s="84">
        <f>+ธค!L8</f>
        <v>9334.25</v>
      </c>
      <c r="M38" s="90">
        <f>+ธค!M8</f>
        <v>48.99</v>
      </c>
      <c r="N38" s="90">
        <f>+ธค!N8</f>
        <v>61.08</v>
      </c>
      <c r="O38" s="90">
        <f>+ธค!O8</f>
        <v>5.37</v>
      </c>
      <c r="P38" s="90">
        <f>+ธค!P8</f>
        <v>1.22</v>
      </c>
      <c r="Q38" s="90">
        <f>+ธค!Q8</f>
        <v>3.25</v>
      </c>
      <c r="R38" s="90">
        <f>+ธค!R8</f>
        <v>2.14</v>
      </c>
      <c r="S38" s="90">
        <f>+ธค!S8</f>
        <v>3.77</v>
      </c>
      <c r="T38" s="90">
        <f>+ธค!T8</f>
        <v>3.52</v>
      </c>
      <c r="U38" s="88">
        <f>+ธค!U8</f>
        <v>0.95440000000000003</v>
      </c>
      <c r="V38" s="80" t="s">
        <v>122</v>
      </c>
    </row>
    <row r="39" spans="1:22" ht="23.25" x14ac:dyDescent="0.5">
      <c r="A39" s="4" t="s">
        <v>23</v>
      </c>
      <c r="B39" s="15">
        <f>+ธค!B9</f>
        <v>139</v>
      </c>
      <c r="C39" s="15">
        <f>+ธค!C9</f>
        <v>16</v>
      </c>
      <c r="D39" s="90">
        <f>+ธค!D9</f>
        <v>0</v>
      </c>
      <c r="E39" s="90">
        <f>+ธค!E9</f>
        <v>0</v>
      </c>
      <c r="F39" s="90">
        <f>+ธค!F9</f>
        <v>4.32</v>
      </c>
      <c r="G39" s="90">
        <f>+ธค!G9</f>
        <v>0</v>
      </c>
      <c r="H39" s="90">
        <f>+ธค!H9</f>
        <v>0</v>
      </c>
      <c r="I39" s="90">
        <f>+ธค!I9</f>
        <v>0</v>
      </c>
      <c r="J39" s="88">
        <f>+ธค!J9</f>
        <v>0.63270000000000004</v>
      </c>
      <c r="K39" s="88">
        <f>+ธค!K9</f>
        <v>0.62970000000000004</v>
      </c>
      <c r="L39" s="84">
        <f>+ธค!L9</f>
        <v>7423.23</v>
      </c>
      <c r="M39" s="90">
        <f>+ธค!M9</f>
        <v>49.59</v>
      </c>
      <c r="N39" s="90">
        <f>+ธค!N9</f>
        <v>50.32</v>
      </c>
      <c r="O39" s="90">
        <f>+ธค!O9</f>
        <v>4.57</v>
      </c>
      <c r="P39" s="90">
        <f>+ธค!P9</f>
        <v>1.23</v>
      </c>
      <c r="Q39" s="90">
        <f>+ธค!Q9</f>
        <v>4.33</v>
      </c>
      <c r="R39" s="90">
        <f>+ธค!R9</f>
        <v>2.4700000000000002</v>
      </c>
      <c r="S39" s="90">
        <f>+ธค!S9</f>
        <v>3.56</v>
      </c>
      <c r="T39" s="90">
        <f>+ธค!T9</f>
        <v>3.4</v>
      </c>
      <c r="U39" s="88">
        <f>+ธค!U9</f>
        <v>0.76870000000000005</v>
      </c>
      <c r="V39" s="80" t="s">
        <v>122</v>
      </c>
    </row>
    <row r="40" spans="1:22" ht="23.25" x14ac:dyDescent="0.5">
      <c r="A40" s="4" t="s">
        <v>24</v>
      </c>
      <c r="B40" s="15">
        <f>+ธค!B10</f>
        <v>438</v>
      </c>
      <c r="C40" s="15">
        <f>+ธค!C10</f>
        <v>1</v>
      </c>
      <c r="D40" s="90">
        <f>+ธค!D10</f>
        <v>0.91</v>
      </c>
      <c r="E40" s="90">
        <f>+ธค!E10</f>
        <v>0</v>
      </c>
      <c r="F40" s="90">
        <f>+ธค!F10</f>
        <v>3.2</v>
      </c>
      <c r="G40" s="90">
        <f>+ธค!G10</f>
        <v>0</v>
      </c>
      <c r="H40" s="90">
        <f>+ธค!H10</f>
        <v>0</v>
      </c>
      <c r="I40" s="90">
        <f>+ธค!I10</f>
        <v>0</v>
      </c>
      <c r="J40" s="88">
        <f>+ธค!J10</f>
        <v>0.47039999999999998</v>
      </c>
      <c r="K40" s="88">
        <f>+ธค!K10</f>
        <v>0.46810000000000002</v>
      </c>
      <c r="L40" s="84">
        <f>+ธค!L10</f>
        <v>8078.33</v>
      </c>
      <c r="M40" s="90">
        <f>+ธค!M10</f>
        <v>71.17</v>
      </c>
      <c r="N40" s="90">
        <f>+ธค!N10</f>
        <v>58.49</v>
      </c>
      <c r="O40" s="90">
        <f>+ธค!O10</f>
        <v>6.4</v>
      </c>
      <c r="P40" s="90">
        <f>+ธค!P10</f>
        <v>0.97</v>
      </c>
      <c r="Q40" s="90">
        <f>+ธค!Q10</f>
        <v>2.5499999999999998</v>
      </c>
      <c r="R40" s="90">
        <f>+ธค!R10</f>
        <v>2.4700000000000002</v>
      </c>
      <c r="S40" s="90">
        <f>+ธค!S10</f>
        <v>2.91</v>
      </c>
      <c r="T40" s="90">
        <f>+ธค!T10</f>
        <v>2.79</v>
      </c>
      <c r="U40" s="88">
        <f>+ธค!U10</f>
        <v>0.442</v>
      </c>
      <c r="V40" s="80" t="s">
        <v>122</v>
      </c>
    </row>
    <row r="41" spans="1:22" ht="23.25" x14ac:dyDescent="0.5">
      <c r="A41" s="4" t="s">
        <v>25</v>
      </c>
      <c r="B41" s="15">
        <f>+ธค!B11</f>
        <v>219</v>
      </c>
      <c r="C41" s="15">
        <f>+ธค!C11</f>
        <v>7</v>
      </c>
      <c r="D41" s="90">
        <f>+ธค!D11</f>
        <v>0.46</v>
      </c>
      <c r="E41" s="90">
        <f>+ธค!E11</f>
        <v>0</v>
      </c>
      <c r="F41" s="90">
        <f>+ธค!F11</f>
        <v>2.2799999999999998</v>
      </c>
      <c r="G41" s="90">
        <f>+ธค!G11</f>
        <v>0</v>
      </c>
      <c r="H41" s="90">
        <f>+ธค!H11</f>
        <v>0</v>
      </c>
      <c r="I41" s="90">
        <f>+ธค!I11</f>
        <v>0</v>
      </c>
      <c r="J41" s="88">
        <f>+ธค!J11</f>
        <v>0.57279999999999998</v>
      </c>
      <c r="K41" s="88">
        <f>+ธค!K11</f>
        <v>0.57250000000000001</v>
      </c>
      <c r="L41" s="84">
        <f>+ธค!L11</f>
        <v>7509.97</v>
      </c>
      <c r="M41" s="90">
        <f>+ธค!M11</f>
        <v>55.19</v>
      </c>
      <c r="N41" s="90">
        <f>+ธค!N11</f>
        <v>84.84</v>
      </c>
      <c r="O41" s="90">
        <f>+ธค!O11</f>
        <v>7.17</v>
      </c>
      <c r="P41" s="90">
        <f>+ธค!P11</f>
        <v>1.21</v>
      </c>
      <c r="Q41" s="90">
        <f>+ธค!Q11</f>
        <v>4.47</v>
      </c>
      <c r="R41" s="90">
        <f>+ธค!R11</f>
        <v>3.1</v>
      </c>
      <c r="S41" s="90">
        <f>+ธค!S11</f>
        <v>3.68</v>
      </c>
      <c r="T41" s="90">
        <f>+ธค!T11</f>
        <v>3.64</v>
      </c>
      <c r="U41" s="88">
        <f>+ธค!U11</f>
        <v>0.97350000000000003</v>
      </c>
      <c r="V41" s="80" t="s">
        <v>122</v>
      </c>
    </row>
    <row r="42" spans="1:22" ht="23.25" x14ac:dyDescent="0.5">
      <c r="A42" s="4" t="s">
        <v>26</v>
      </c>
      <c r="B42" s="15">
        <f>+ธค!B12</f>
        <v>191</v>
      </c>
      <c r="C42" s="15">
        <f>+ธค!C12</f>
        <v>0</v>
      </c>
      <c r="D42" s="90">
        <f>+ธค!D12</f>
        <v>0</v>
      </c>
      <c r="E42" s="90">
        <f>+ธค!E12</f>
        <v>0</v>
      </c>
      <c r="F42" s="90">
        <f>+ธค!F12</f>
        <v>4.71</v>
      </c>
      <c r="G42" s="90">
        <f>+ธค!G12</f>
        <v>0</v>
      </c>
      <c r="H42" s="90">
        <f>+ธค!H12</f>
        <v>0</v>
      </c>
      <c r="I42" s="90">
        <f>+ธค!I12</f>
        <v>0</v>
      </c>
      <c r="J42" s="88">
        <f>+ธค!J12</f>
        <v>0.53920000000000001</v>
      </c>
      <c r="K42" s="88">
        <f>+ธค!K12</f>
        <v>0.53569999999999995</v>
      </c>
      <c r="L42" s="84">
        <f>+ธค!L12</f>
        <v>7767.06</v>
      </c>
      <c r="M42" s="90">
        <f>+ธค!M12</f>
        <v>60.21</v>
      </c>
      <c r="N42" s="90">
        <f>+ธค!N12</f>
        <v>56.34</v>
      </c>
      <c r="O42" s="90">
        <f>+ธค!O12</f>
        <v>6.27</v>
      </c>
      <c r="P42" s="90">
        <f>+ธค!P12</f>
        <v>0.98</v>
      </c>
      <c r="Q42" s="90">
        <f>+ธค!Q12</f>
        <v>3.31</v>
      </c>
      <c r="R42" s="90">
        <f>+ธค!R12</f>
        <v>1.56</v>
      </c>
      <c r="S42" s="90">
        <f>+ธค!S12</f>
        <v>2.88</v>
      </c>
      <c r="T42" s="90">
        <f>+ธค!T12</f>
        <v>2.78</v>
      </c>
      <c r="U42" s="88">
        <f>+ธค!U12</f>
        <v>0.6391</v>
      </c>
      <c r="V42" s="80" t="s">
        <v>122</v>
      </c>
    </row>
    <row r="43" spans="1:22" ht="23.25" x14ac:dyDescent="0.5">
      <c r="A43" s="4" t="s">
        <v>27</v>
      </c>
      <c r="B43" s="15">
        <f>+ธค!B13</f>
        <v>226</v>
      </c>
      <c r="C43" s="15">
        <f>+ธค!C13</f>
        <v>7</v>
      </c>
      <c r="D43" s="90">
        <f>+ธค!D13</f>
        <v>1.33</v>
      </c>
      <c r="E43" s="90">
        <f>+ธค!E13</f>
        <v>0</v>
      </c>
      <c r="F43" s="90">
        <f>+ธค!F13</f>
        <v>3.98</v>
      </c>
      <c r="G43" s="90">
        <f>+ธค!G13</f>
        <v>0</v>
      </c>
      <c r="H43" s="90">
        <f>+ธค!H13</f>
        <v>0</v>
      </c>
      <c r="I43" s="90">
        <f>+ธค!I13</f>
        <v>0</v>
      </c>
      <c r="J43" s="88">
        <f>+ธค!J13</f>
        <v>0.5998</v>
      </c>
      <c r="K43" s="88">
        <f>+ธค!K13</f>
        <v>0.5978</v>
      </c>
      <c r="L43" s="84">
        <f>+ธค!L13</f>
        <v>8651.32</v>
      </c>
      <c r="M43" s="90">
        <f>+ธค!M13</f>
        <v>59.36</v>
      </c>
      <c r="N43" s="90">
        <f>+ธค!N13</f>
        <v>101.83</v>
      </c>
      <c r="O43" s="90">
        <f>+ธค!O13</f>
        <v>7.23</v>
      </c>
      <c r="P43" s="90">
        <f>+ธค!P13</f>
        <v>1.36</v>
      </c>
      <c r="Q43" s="90">
        <f>+ธค!Q13</f>
        <v>3.81</v>
      </c>
      <c r="R43" s="90">
        <f>+ธค!R13</f>
        <v>2.4700000000000002</v>
      </c>
      <c r="S43" s="90">
        <f>+ธค!S13</f>
        <v>4.83</v>
      </c>
      <c r="T43" s="90">
        <f>+ธค!T13</f>
        <v>4.29</v>
      </c>
      <c r="U43" s="88">
        <f>+ธค!U13</f>
        <v>0.96630000000000005</v>
      </c>
      <c r="V43" s="80" t="s">
        <v>122</v>
      </c>
    </row>
    <row r="44" spans="1:22" ht="23.25" x14ac:dyDescent="0.5">
      <c r="A44" s="4" t="s">
        <v>28</v>
      </c>
      <c r="B44" s="15">
        <f>+ธค!B14</f>
        <v>210</v>
      </c>
      <c r="C44" s="15">
        <f>+ธค!C14</f>
        <v>17</v>
      </c>
      <c r="D44" s="90">
        <f>+ธค!D14</f>
        <v>0</v>
      </c>
      <c r="E44" s="90">
        <f>+ธค!E14</f>
        <v>0</v>
      </c>
      <c r="F44" s="90">
        <f>+ธค!F14</f>
        <v>3.33</v>
      </c>
      <c r="G44" s="90">
        <f>+ธค!G14</f>
        <v>0</v>
      </c>
      <c r="H44" s="90">
        <f>+ธค!H14</f>
        <v>0</v>
      </c>
      <c r="I44" s="90">
        <f>+ธค!I14</f>
        <v>0</v>
      </c>
      <c r="J44" s="88">
        <f>+ธค!J14</f>
        <v>0.49740000000000001</v>
      </c>
      <c r="K44" s="88">
        <f>+ธค!K14</f>
        <v>0.49509999999999998</v>
      </c>
      <c r="L44" s="84">
        <f>+ธค!L14</f>
        <v>8883.25</v>
      </c>
      <c r="M44" s="90">
        <f>+ธค!M14</f>
        <v>65.8</v>
      </c>
      <c r="N44" s="90">
        <f>+ธค!N14</f>
        <v>69.33</v>
      </c>
      <c r="O44" s="90">
        <f>+ธค!O14</f>
        <v>6.7</v>
      </c>
      <c r="P44" s="90">
        <f>+ธค!P14</f>
        <v>1.1299999999999999</v>
      </c>
      <c r="Q44" s="90">
        <f>+ธค!Q14</f>
        <v>4</v>
      </c>
      <c r="R44" s="90">
        <f>+ธค!R14</f>
        <v>2</v>
      </c>
      <c r="S44" s="90">
        <f>+ธค!S14</f>
        <v>3.35</v>
      </c>
      <c r="T44" s="90">
        <f>+ธค!T14</f>
        <v>3.08</v>
      </c>
      <c r="U44" s="88">
        <f>+ธค!U14</f>
        <v>0</v>
      </c>
      <c r="V44" s="80" t="s">
        <v>122</v>
      </c>
    </row>
    <row r="45" spans="1:22" ht="23.25" x14ac:dyDescent="0.5">
      <c r="A45" s="4" t="s">
        <v>29</v>
      </c>
      <c r="B45" s="15">
        <f>+ธค!B15</f>
        <v>273</v>
      </c>
      <c r="C45" s="15">
        <f>+ธค!C15</f>
        <v>0</v>
      </c>
      <c r="D45" s="90">
        <f>+ธค!D15</f>
        <v>0.73</v>
      </c>
      <c r="E45" s="90">
        <f>+ธค!E15</f>
        <v>0</v>
      </c>
      <c r="F45" s="90">
        <f>+ธค!F15</f>
        <v>3.66</v>
      </c>
      <c r="G45" s="90">
        <f>+ธค!G15</f>
        <v>0</v>
      </c>
      <c r="H45" s="90">
        <f>+ธค!H15</f>
        <v>0</v>
      </c>
      <c r="I45" s="90">
        <f>+ธค!I15</f>
        <v>62.5</v>
      </c>
      <c r="J45" s="88">
        <f>+ธค!J15</f>
        <v>0.57320000000000004</v>
      </c>
      <c r="K45" s="88">
        <f>+ธค!K15</f>
        <v>0.56899999999999995</v>
      </c>
      <c r="L45" s="84">
        <f>+ธค!L15</f>
        <v>10504.19</v>
      </c>
      <c r="M45" s="90">
        <f>+ธค!M15</f>
        <v>55.68</v>
      </c>
      <c r="N45" s="90">
        <f>+ธค!N15</f>
        <v>92.47</v>
      </c>
      <c r="O45" s="90">
        <f>+ธค!O15</f>
        <v>8.6300000000000008</v>
      </c>
      <c r="P45" s="90">
        <f>+ธค!P15</f>
        <v>1.1100000000000001</v>
      </c>
      <c r="Q45" s="90">
        <f>+ธค!Q15</f>
        <v>5.71</v>
      </c>
      <c r="R45" s="90">
        <f>+ธค!R15</f>
        <v>1.8</v>
      </c>
      <c r="S45" s="90">
        <f>+ธค!S15</f>
        <v>3.4</v>
      </c>
      <c r="T45" s="90">
        <f>+ธค!T15</f>
        <v>3.27</v>
      </c>
      <c r="U45" s="88">
        <f>+ธค!U15</f>
        <v>1.1331</v>
      </c>
      <c r="V45" s="80" t="s">
        <v>122</v>
      </c>
    </row>
    <row r="46" spans="1:22" ht="23.25" x14ac:dyDescent="0.5">
      <c r="A46" s="4" t="s">
        <v>30</v>
      </c>
      <c r="B46" s="15">
        <f>+ธค!B16</f>
        <v>58</v>
      </c>
      <c r="C46" s="15">
        <f>+ธค!C16</f>
        <v>3</v>
      </c>
      <c r="D46" s="90">
        <f>+ธค!D16</f>
        <v>3.45</v>
      </c>
      <c r="E46" s="90">
        <f>+ธค!E16</f>
        <v>0</v>
      </c>
      <c r="F46" s="90">
        <f>+ธค!F16</f>
        <v>8.6199999999999992</v>
      </c>
      <c r="G46" s="90">
        <f>+ธค!G16</f>
        <v>0</v>
      </c>
      <c r="H46" s="90">
        <f>+ธค!H16</f>
        <v>0</v>
      </c>
      <c r="I46" s="90">
        <f>+ธค!I16</f>
        <v>0</v>
      </c>
      <c r="J46" s="88">
        <f>+ธค!J16</f>
        <v>0.4536</v>
      </c>
      <c r="K46" s="88">
        <f>+ธค!K16</f>
        <v>0.45050000000000001</v>
      </c>
      <c r="L46" s="84">
        <f>+ธค!L16</f>
        <v>8188.69</v>
      </c>
      <c r="M46" s="90">
        <f>+ธค!M16</f>
        <v>74.55</v>
      </c>
      <c r="N46" s="90">
        <f>+ธค!N16</f>
        <v>58.33</v>
      </c>
      <c r="O46" s="90">
        <f>+ธค!O16</f>
        <v>5.8</v>
      </c>
      <c r="P46" s="90">
        <f>+ธค!P16</f>
        <v>1.1000000000000001</v>
      </c>
      <c r="Q46" s="90">
        <f>+ธค!Q16</f>
        <v>1</v>
      </c>
      <c r="R46" s="90">
        <f>+ธค!R16</f>
        <v>2</v>
      </c>
      <c r="S46" s="90">
        <f>+ธค!S16</f>
        <v>3.24</v>
      </c>
      <c r="T46" s="90">
        <f>+ธค!T16</f>
        <v>3.01</v>
      </c>
      <c r="U46" s="88">
        <f>+ธค!U16</f>
        <v>1.0199</v>
      </c>
      <c r="V46" s="80" t="s">
        <v>122</v>
      </c>
    </row>
    <row r="47" spans="1:22" ht="23.25" x14ac:dyDescent="0.5">
      <c r="A47" s="4" t="s">
        <v>31</v>
      </c>
      <c r="B47" s="15">
        <f>+ธค!B17</f>
        <v>237</v>
      </c>
      <c r="C47" s="15">
        <f>+ธค!C17</f>
        <v>2</v>
      </c>
      <c r="D47" s="90">
        <f>+ธค!D17</f>
        <v>0.42</v>
      </c>
      <c r="E47" s="90">
        <f>+ธค!E17</f>
        <v>0</v>
      </c>
      <c r="F47" s="90">
        <f>+ธค!F17</f>
        <v>3.38</v>
      </c>
      <c r="G47" s="90">
        <f>+ธค!G17</f>
        <v>0</v>
      </c>
      <c r="H47" s="90">
        <f>+ธค!H17</f>
        <v>0</v>
      </c>
      <c r="I47" s="90">
        <f>+ธค!I17</f>
        <v>0</v>
      </c>
      <c r="J47" s="88">
        <f>+ธค!J17</f>
        <v>0.53700000000000003</v>
      </c>
      <c r="K47" s="88">
        <f>+ธค!K17</f>
        <v>0.53469999999999995</v>
      </c>
      <c r="L47" s="84">
        <f>+ธค!L17</f>
        <v>11005.56</v>
      </c>
      <c r="M47" s="90">
        <f>+ธค!M17</f>
        <v>61.28</v>
      </c>
      <c r="N47" s="90">
        <f>+ธค!N17</f>
        <v>75.59</v>
      </c>
      <c r="O47" s="90">
        <f>+ธค!O17</f>
        <v>7.47</v>
      </c>
      <c r="P47" s="90">
        <f>+ธค!P17</f>
        <v>1.04</v>
      </c>
      <c r="Q47" s="90">
        <f>+ธค!Q17</f>
        <v>3.5</v>
      </c>
      <c r="R47" s="90">
        <f>+ธค!R17</f>
        <v>2.4700000000000002</v>
      </c>
      <c r="S47" s="90">
        <f>+ธค!S17</f>
        <v>3.28</v>
      </c>
      <c r="T47" s="90">
        <f>+ธค!T17</f>
        <v>3.1</v>
      </c>
      <c r="U47" s="88">
        <f>+ธค!U17</f>
        <v>0.7046</v>
      </c>
      <c r="V47" s="80" t="s">
        <v>122</v>
      </c>
    </row>
    <row r="48" spans="1:22" ht="23.25" x14ac:dyDescent="0.5">
      <c r="A48" s="4" t="s">
        <v>32</v>
      </c>
      <c r="B48" s="15">
        <f>+ธค!B18</f>
        <v>86</v>
      </c>
      <c r="C48" s="15">
        <f>+ธค!C18</f>
        <v>0</v>
      </c>
      <c r="D48" s="90">
        <f>+ธค!D18</f>
        <v>1.1599999999999999</v>
      </c>
      <c r="E48" s="90">
        <f>+ธค!E18</f>
        <v>0</v>
      </c>
      <c r="F48" s="90">
        <f>+ธค!F18</f>
        <v>6.98</v>
      </c>
      <c r="G48" s="90">
        <f>+ธค!G18</f>
        <v>0</v>
      </c>
      <c r="H48" s="90">
        <f>+ธค!H18</f>
        <v>0</v>
      </c>
      <c r="I48" s="90">
        <f>+ธค!I18</f>
        <v>0</v>
      </c>
      <c r="J48" s="88">
        <f>+ธค!J18</f>
        <v>0.74939999999999996</v>
      </c>
      <c r="K48" s="88">
        <f>+ธค!K18</f>
        <v>0.74539999999999995</v>
      </c>
      <c r="L48" s="84">
        <f>+ธค!L18</f>
        <v>6915.03</v>
      </c>
      <c r="M48" s="90">
        <f>+ธค!M18</f>
        <v>52.33</v>
      </c>
      <c r="N48" s="90">
        <f>+ธค!N18</f>
        <v>89.35</v>
      </c>
      <c r="O48" s="90">
        <f>+ธค!O18</f>
        <v>8.5</v>
      </c>
      <c r="P48" s="90">
        <f>+ธค!P18</f>
        <v>0.91</v>
      </c>
      <c r="Q48" s="90">
        <f>+ธค!Q18</f>
        <v>2</v>
      </c>
      <c r="R48" s="90">
        <f>+ธค!R18</f>
        <v>2</v>
      </c>
      <c r="S48" s="90">
        <f>+ธค!S18</f>
        <v>3.62</v>
      </c>
      <c r="T48" s="90">
        <f>+ธค!T18</f>
        <v>3.24</v>
      </c>
      <c r="U48" s="88">
        <f>+ธค!U18</f>
        <v>1.7317</v>
      </c>
      <c r="V48" s="80" t="s">
        <v>122</v>
      </c>
    </row>
    <row r="49" spans="1:22" ht="23.25" x14ac:dyDescent="0.5">
      <c r="A49" s="4" t="s">
        <v>33</v>
      </c>
      <c r="B49" s="15">
        <f>+ธค!B19</f>
        <v>95</v>
      </c>
      <c r="C49" s="15">
        <f>+ธค!C19</f>
        <v>0</v>
      </c>
      <c r="D49" s="90">
        <f>+ธค!D19</f>
        <v>1.05</v>
      </c>
      <c r="E49" s="90">
        <f>+ธค!E19</f>
        <v>0</v>
      </c>
      <c r="F49" s="90">
        <f>+ธค!F19</f>
        <v>4.21</v>
      </c>
      <c r="G49" s="90">
        <f>+ธค!G19</f>
        <v>0</v>
      </c>
      <c r="H49" s="90">
        <f>+ธค!H19</f>
        <v>0</v>
      </c>
      <c r="I49" s="90">
        <f>+ธค!I19</f>
        <v>0</v>
      </c>
      <c r="J49" s="88">
        <f>+ธค!J19</f>
        <v>0.53259999999999996</v>
      </c>
      <c r="K49" s="88">
        <f>+ธค!K19</f>
        <v>0.5333</v>
      </c>
      <c r="L49" s="84">
        <f>+ธค!L19</f>
        <v>8402.2900000000009</v>
      </c>
      <c r="M49" s="90">
        <f>+ธค!M19</f>
        <v>65.260000000000005</v>
      </c>
      <c r="N49" s="90">
        <f>+ธค!N19</f>
        <v>108.06</v>
      </c>
      <c r="O49" s="90">
        <f>+ธค!O19</f>
        <v>9.5</v>
      </c>
      <c r="P49" s="90">
        <f>+ธค!P19</f>
        <v>1.1499999999999999</v>
      </c>
      <c r="Q49" s="90">
        <f>+ธค!Q19</f>
        <v>3.57</v>
      </c>
      <c r="R49" s="90">
        <f>+ธค!R19</f>
        <v>2.17</v>
      </c>
      <c r="S49" s="90">
        <f>+ธค!S19</f>
        <v>3.67</v>
      </c>
      <c r="T49" s="90">
        <f>+ธค!T19</f>
        <v>3.52</v>
      </c>
      <c r="U49" s="88">
        <f>+ธค!U19</f>
        <v>0</v>
      </c>
      <c r="V49" s="80" t="s">
        <v>122</v>
      </c>
    </row>
    <row r="50" spans="1:22" s="1" customFormat="1" ht="23.25" x14ac:dyDescent="0.5">
      <c r="A50" s="4" t="s">
        <v>102</v>
      </c>
      <c r="B50" s="15">
        <f>+มค!B4</f>
        <v>2740</v>
      </c>
      <c r="C50" s="15">
        <f>+มค!C4</f>
        <v>0</v>
      </c>
      <c r="D50" s="90">
        <f>+มค!D4</f>
        <v>5.62</v>
      </c>
      <c r="E50" s="90">
        <f>+มค!E4</f>
        <v>0</v>
      </c>
      <c r="F50" s="90">
        <f>+มค!F4</f>
        <v>2.88</v>
      </c>
      <c r="G50" s="90">
        <f>+มค!G4</f>
        <v>0</v>
      </c>
      <c r="H50" s="90">
        <f>+มค!H4</f>
        <v>7.96</v>
      </c>
      <c r="I50" s="90">
        <f>+มค!I4</f>
        <v>2.65</v>
      </c>
      <c r="J50" s="88">
        <f>+มค!J4</f>
        <v>1.4719</v>
      </c>
      <c r="K50" s="88">
        <f>+มค!K4</f>
        <v>1.4698</v>
      </c>
      <c r="L50" s="84">
        <f>+มค!L4</f>
        <v>12760.83</v>
      </c>
      <c r="M50" s="90">
        <f>+มค!M4</f>
        <v>36.68</v>
      </c>
      <c r="N50" s="90">
        <f>+มค!N4</f>
        <v>88.83</v>
      </c>
      <c r="O50" s="90">
        <f>+มค!O4</f>
        <v>4.84</v>
      </c>
      <c r="P50" s="90">
        <f>+มค!P4</f>
        <v>1.1599999999999999</v>
      </c>
      <c r="Q50" s="90">
        <f>+มค!Q4</f>
        <v>7.02</v>
      </c>
      <c r="R50" s="90">
        <f>+มค!R4</f>
        <v>4.49</v>
      </c>
      <c r="S50" s="90">
        <f>+มค!S4</f>
        <v>5.71</v>
      </c>
      <c r="T50" s="90">
        <f>+มค!T4</f>
        <v>5.44</v>
      </c>
      <c r="U50" s="88">
        <f>+มค!U4</f>
        <v>2.0002</v>
      </c>
      <c r="V50" s="80" t="s">
        <v>123</v>
      </c>
    </row>
    <row r="51" spans="1:22" s="1" customFormat="1" ht="23.25" x14ac:dyDescent="0.5">
      <c r="A51" s="4" t="s">
        <v>103</v>
      </c>
      <c r="B51" s="15">
        <f>+มค!B5</f>
        <v>934</v>
      </c>
      <c r="C51" s="15">
        <f>+มค!C5</f>
        <v>0</v>
      </c>
      <c r="D51" s="90">
        <f>+มค!D5</f>
        <v>5.03</v>
      </c>
      <c r="E51" s="90">
        <f>+มค!E5</f>
        <v>0</v>
      </c>
      <c r="F51" s="90">
        <f>+มค!F5</f>
        <v>3.75</v>
      </c>
      <c r="G51" s="90">
        <f>+มค!G5</f>
        <v>0</v>
      </c>
      <c r="H51" s="90">
        <f>+มค!H5</f>
        <v>11.49</v>
      </c>
      <c r="I51" s="90">
        <f>+มค!I5</f>
        <v>0</v>
      </c>
      <c r="J51" s="88">
        <f>+มค!J5</f>
        <v>1.2941</v>
      </c>
      <c r="K51" s="88">
        <f>+มค!K5</f>
        <v>1.2977000000000001</v>
      </c>
      <c r="L51" s="84">
        <f>+มค!L5</f>
        <v>12290.58</v>
      </c>
      <c r="M51" s="90">
        <f>+มค!M5</f>
        <v>38.97</v>
      </c>
      <c r="N51" s="90">
        <f>+มค!N5</f>
        <v>95.54</v>
      </c>
      <c r="O51" s="90">
        <f>+มค!O5</f>
        <v>5.08</v>
      </c>
      <c r="P51" s="90">
        <f>+มค!P5</f>
        <v>1.3</v>
      </c>
      <c r="Q51" s="90">
        <f>+มค!Q5</f>
        <v>12.04</v>
      </c>
      <c r="R51" s="90">
        <f>+มค!R5</f>
        <v>4.53</v>
      </c>
      <c r="S51" s="90">
        <f>+มค!S5</f>
        <v>5.48</v>
      </c>
      <c r="T51" s="90">
        <f>+มค!T5</f>
        <v>5.76</v>
      </c>
      <c r="U51" s="88">
        <f>+มค!U5</f>
        <v>0.23400000000000001</v>
      </c>
      <c r="V51" s="80" t="s">
        <v>123</v>
      </c>
    </row>
    <row r="52" spans="1:22" s="1" customFormat="1" ht="23.25" x14ac:dyDescent="0.5">
      <c r="A52" s="4" t="s">
        <v>47</v>
      </c>
      <c r="B52" s="15">
        <f>+มค!B6</f>
        <v>244</v>
      </c>
      <c r="C52" s="15">
        <f>+มค!C6</f>
        <v>0</v>
      </c>
      <c r="D52" s="90">
        <f>+มค!D6</f>
        <v>1.23</v>
      </c>
      <c r="E52" s="90">
        <f>+มค!E6</f>
        <v>0</v>
      </c>
      <c r="F52" s="90">
        <f>+มค!F6</f>
        <v>6.56</v>
      </c>
      <c r="G52" s="90">
        <f>+มค!G6</f>
        <v>0</v>
      </c>
      <c r="H52" s="90">
        <f>+มค!H6</f>
        <v>0</v>
      </c>
      <c r="I52" s="90">
        <f>+มค!I6</f>
        <v>0</v>
      </c>
      <c r="J52" s="88">
        <f>+มค!J6</f>
        <v>0.52769999999999995</v>
      </c>
      <c r="K52" s="88">
        <f>+มค!K6</f>
        <v>0.52349999999999997</v>
      </c>
      <c r="L52" s="84">
        <f>+มค!L6</f>
        <v>7933.43</v>
      </c>
      <c r="M52" s="90">
        <f>+มค!M6</f>
        <v>64.75</v>
      </c>
      <c r="N52" s="90">
        <f>+มค!N6</f>
        <v>64.73</v>
      </c>
      <c r="O52" s="90">
        <f>+มค!O6</f>
        <v>7.73</v>
      </c>
      <c r="P52" s="90">
        <f>+มค!P6</f>
        <v>0.91</v>
      </c>
      <c r="Q52" s="90">
        <f>+มค!Q6</f>
        <v>3.3</v>
      </c>
      <c r="R52" s="90">
        <f>+มค!R6</f>
        <v>4.05</v>
      </c>
      <c r="S52" s="90">
        <f>+มค!S6</f>
        <v>2.4</v>
      </c>
      <c r="T52" s="90">
        <f>+มค!T6</f>
        <v>2.56</v>
      </c>
      <c r="U52" s="88">
        <f>+มค!U6</f>
        <v>0.60750000000000004</v>
      </c>
      <c r="V52" s="80" t="s">
        <v>123</v>
      </c>
    </row>
    <row r="53" spans="1:22" s="1" customFormat="1" ht="20.25" customHeight="1" x14ac:dyDescent="0.5">
      <c r="A53" s="4" t="s">
        <v>48</v>
      </c>
      <c r="B53" s="15">
        <f>+มค!B7</f>
        <v>211</v>
      </c>
      <c r="C53" s="15">
        <f>+มค!C7</f>
        <v>0</v>
      </c>
      <c r="D53" s="90">
        <f>+มค!D7</f>
        <v>0</v>
      </c>
      <c r="E53" s="90">
        <f>+มค!E7</f>
        <v>0</v>
      </c>
      <c r="F53" s="90">
        <f>+มค!F7</f>
        <v>5.21</v>
      </c>
      <c r="G53" s="90">
        <f>+มค!G7</f>
        <v>0</v>
      </c>
      <c r="H53" s="90">
        <f>+มค!H7</f>
        <v>0</v>
      </c>
      <c r="I53" s="90">
        <f>+มค!I7</f>
        <v>0</v>
      </c>
      <c r="J53" s="88">
        <f>+มค!J7</f>
        <v>0.58189999999999997</v>
      </c>
      <c r="K53" s="88">
        <f>+มค!K7</f>
        <v>0.58109999999999995</v>
      </c>
      <c r="L53" s="84">
        <f>+มค!L7</f>
        <v>8461.2099999999991</v>
      </c>
      <c r="M53" s="90">
        <f>+มค!M7</f>
        <v>56.4</v>
      </c>
      <c r="N53" s="90">
        <f>+มค!N7</f>
        <v>69.709999999999994</v>
      </c>
      <c r="O53" s="90">
        <f>+มค!O7</f>
        <v>5.53</v>
      </c>
      <c r="P53" s="90">
        <f>+มค!P7</f>
        <v>1.28</v>
      </c>
      <c r="Q53" s="90">
        <f>+มค!Q7</f>
        <v>3.47</v>
      </c>
      <c r="R53" s="90">
        <f>+มค!R7</f>
        <v>2.89</v>
      </c>
      <c r="S53" s="90">
        <f>+มค!S7</f>
        <v>4.17</v>
      </c>
      <c r="T53" s="90">
        <f>+มค!T7</f>
        <v>3.81</v>
      </c>
      <c r="U53" s="88">
        <f>+มค!U7</f>
        <v>0.91610000000000003</v>
      </c>
      <c r="V53" s="80" t="s">
        <v>123</v>
      </c>
    </row>
    <row r="54" spans="1:22" s="1" customFormat="1" ht="23.25" x14ac:dyDescent="0.5">
      <c r="A54" s="4" t="s">
        <v>22</v>
      </c>
      <c r="B54" s="15">
        <f>+มค!B8</f>
        <v>172</v>
      </c>
      <c r="C54" s="15">
        <f>+มค!C8</f>
        <v>23</v>
      </c>
      <c r="D54" s="90">
        <f>+มค!D8</f>
        <v>0.57999999999999996</v>
      </c>
      <c r="E54" s="90">
        <f>+มค!E8</f>
        <v>0</v>
      </c>
      <c r="F54" s="90">
        <f>+มค!F8</f>
        <v>6.98</v>
      </c>
      <c r="G54" s="90">
        <f>+มค!G8</f>
        <v>0</v>
      </c>
      <c r="H54" s="90">
        <f>+มค!H8</f>
        <v>0</v>
      </c>
      <c r="I54" s="90">
        <f>+มค!I8</f>
        <v>0</v>
      </c>
      <c r="J54" s="88">
        <f>+มค!J8</f>
        <v>0.58420000000000005</v>
      </c>
      <c r="K54" s="88">
        <f>+มค!K8</f>
        <v>0.58320000000000005</v>
      </c>
      <c r="L54" s="84">
        <f>+มค!L8</f>
        <v>7570.28</v>
      </c>
      <c r="M54" s="90">
        <f>+มค!M8</f>
        <v>51.01</v>
      </c>
      <c r="N54" s="90">
        <f>+มค!N8</f>
        <v>55.81</v>
      </c>
      <c r="O54" s="90">
        <f>+มค!O8</f>
        <v>5.63</v>
      </c>
      <c r="P54" s="90">
        <f>+มค!P8</f>
        <v>1.1299999999999999</v>
      </c>
      <c r="Q54" s="90">
        <f>+มค!Q8</f>
        <v>2.2000000000000002</v>
      </c>
      <c r="R54" s="90">
        <f>+มค!R8</f>
        <v>1.64</v>
      </c>
      <c r="S54" s="90">
        <f>+มค!S8</f>
        <v>3.32</v>
      </c>
      <c r="T54" s="90">
        <f>+มค!T8</f>
        <v>3.05</v>
      </c>
      <c r="U54" s="88">
        <f>+มค!U8</f>
        <v>0.75109999999999999</v>
      </c>
      <c r="V54" s="80" t="s">
        <v>123</v>
      </c>
    </row>
    <row r="55" spans="1:22" s="1" customFormat="1" ht="23.25" x14ac:dyDescent="0.5">
      <c r="A55" s="4" t="s">
        <v>23</v>
      </c>
      <c r="B55" s="15">
        <f>+มค!B9</f>
        <v>118</v>
      </c>
      <c r="C55" s="15">
        <f>+มค!C9</f>
        <v>0</v>
      </c>
      <c r="D55" s="90">
        <f>+มค!D9</f>
        <v>0.85</v>
      </c>
      <c r="E55" s="90">
        <f>+มค!E9</f>
        <v>0</v>
      </c>
      <c r="F55" s="90">
        <f>+มค!F9</f>
        <v>4.24</v>
      </c>
      <c r="G55" s="90">
        <f>+มค!G9</f>
        <v>0</v>
      </c>
      <c r="H55" s="90">
        <f>+มค!H9</f>
        <v>0</v>
      </c>
      <c r="I55" s="90">
        <f>+มค!I9</f>
        <v>0</v>
      </c>
      <c r="J55" s="88">
        <f>+มค!J9</f>
        <v>0.64049999999999996</v>
      </c>
      <c r="K55" s="88">
        <f>+มค!K9</f>
        <v>0.63139999999999996</v>
      </c>
      <c r="L55" s="84">
        <f>+มค!L9</f>
        <v>5941.99</v>
      </c>
      <c r="M55" s="90">
        <f>+มค!M9</f>
        <v>50.85</v>
      </c>
      <c r="N55" s="90">
        <f>+มค!N9</f>
        <v>32.58</v>
      </c>
      <c r="O55" s="90">
        <f>+มค!O9</f>
        <v>3.83</v>
      </c>
      <c r="P55" s="90">
        <f>+มค!P9</f>
        <v>0.8</v>
      </c>
      <c r="Q55" s="90">
        <f>+มค!Q9</f>
        <v>3.78</v>
      </c>
      <c r="R55" s="90">
        <f>+มค!R9</f>
        <v>2.5</v>
      </c>
      <c r="S55" s="90">
        <f>+มค!S9</f>
        <v>2.57</v>
      </c>
      <c r="T55" s="90">
        <f>+มค!T9</f>
        <v>2.61</v>
      </c>
      <c r="U55" s="88">
        <f>+มค!U9</f>
        <v>0.99129999999999996</v>
      </c>
      <c r="V55" s="80" t="s">
        <v>123</v>
      </c>
    </row>
    <row r="56" spans="1:22" s="1" customFormat="1" ht="23.25" x14ac:dyDescent="0.5">
      <c r="A56" s="4" t="s">
        <v>24</v>
      </c>
      <c r="B56" s="15">
        <f>+มค!B10</f>
        <v>362</v>
      </c>
      <c r="C56" s="15">
        <f>+มค!C10</f>
        <v>0</v>
      </c>
      <c r="D56" s="90">
        <f>+มค!D10</f>
        <v>0.28000000000000003</v>
      </c>
      <c r="E56" s="90">
        <f>+มค!E10</f>
        <v>0</v>
      </c>
      <c r="F56" s="90">
        <f>+มค!F10</f>
        <v>6.08</v>
      </c>
      <c r="G56" s="90">
        <f>+มค!G10</f>
        <v>0</v>
      </c>
      <c r="H56" s="90">
        <f>+มค!H10</f>
        <v>0</v>
      </c>
      <c r="I56" s="90">
        <f>+มค!I10</f>
        <v>0</v>
      </c>
      <c r="J56" s="88">
        <f>+มค!J10</f>
        <v>0.56359999999999999</v>
      </c>
      <c r="K56" s="88">
        <f>+มค!K10</f>
        <v>0.56020000000000003</v>
      </c>
      <c r="L56" s="84">
        <f>+มค!L10</f>
        <v>7650.53</v>
      </c>
      <c r="M56" s="90">
        <f>+มค!M10</f>
        <v>63.54</v>
      </c>
      <c r="N56" s="90">
        <f>+มค!N10</f>
        <v>56.51</v>
      </c>
      <c r="O56" s="90">
        <f>+มค!O10</f>
        <v>5.52</v>
      </c>
      <c r="P56" s="90">
        <f>+มค!P10</f>
        <v>1</v>
      </c>
      <c r="Q56" s="90">
        <f>+มค!Q10</f>
        <v>3.64</v>
      </c>
      <c r="R56" s="90">
        <f>+มค!R10</f>
        <v>2.5299999999999998</v>
      </c>
      <c r="S56" s="90">
        <f>+มค!S10</f>
        <v>3.17</v>
      </c>
      <c r="T56" s="90">
        <f>+มค!T10</f>
        <v>3.11</v>
      </c>
      <c r="U56" s="88">
        <f>+มค!U10</f>
        <v>1.0951</v>
      </c>
      <c r="V56" s="80" t="s">
        <v>123</v>
      </c>
    </row>
    <row r="57" spans="1:22" s="1" customFormat="1" ht="23.25" x14ac:dyDescent="0.5">
      <c r="A57" s="4" t="s">
        <v>25</v>
      </c>
      <c r="B57" s="15">
        <f>+มค!B11</f>
        <v>177</v>
      </c>
      <c r="C57" s="15">
        <f>+มค!C11</f>
        <v>6</v>
      </c>
      <c r="D57" s="90">
        <f>+มค!D11</f>
        <v>1.1299999999999999</v>
      </c>
      <c r="E57" s="90">
        <f>+มค!E11</f>
        <v>0</v>
      </c>
      <c r="F57" s="90">
        <f>+มค!F11</f>
        <v>2.82</v>
      </c>
      <c r="G57" s="90">
        <f>+มค!G11</f>
        <v>0</v>
      </c>
      <c r="H57" s="90">
        <f>+มค!H11</f>
        <v>0</v>
      </c>
      <c r="I57" s="90">
        <f>+มค!I11</f>
        <v>0</v>
      </c>
      <c r="J57" s="88">
        <f>+มค!J11</f>
        <v>0.69240000000000002</v>
      </c>
      <c r="K57" s="88">
        <f>+มค!K11</f>
        <v>0.68830000000000002</v>
      </c>
      <c r="L57" s="84">
        <f>+มค!L11</f>
        <v>9142.7900000000009</v>
      </c>
      <c r="M57" s="90">
        <f>+มค!M11</f>
        <v>48.54</v>
      </c>
      <c r="N57" s="90">
        <f>+มค!N11</f>
        <v>86.67</v>
      </c>
      <c r="O57" s="90">
        <f>+มค!O11</f>
        <v>5.8</v>
      </c>
      <c r="P57" s="90">
        <f>+มค!P11</f>
        <v>1.33</v>
      </c>
      <c r="Q57" s="90">
        <f>+มค!Q11</f>
        <v>13.06</v>
      </c>
      <c r="R57" s="90">
        <f>+มค!R11</f>
        <v>4</v>
      </c>
      <c r="S57" s="90">
        <f>+มค!S11</f>
        <v>3.8</v>
      </c>
      <c r="T57" s="90">
        <f>+มค!T11</f>
        <v>4.58</v>
      </c>
      <c r="U57" s="88">
        <f>+มค!U11</f>
        <v>1.0253000000000001</v>
      </c>
      <c r="V57" s="80" t="s">
        <v>123</v>
      </c>
    </row>
    <row r="58" spans="1:22" s="1" customFormat="1" ht="23.25" x14ac:dyDescent="0.5">
      <c r="A58" s="4" t="s">
        <v>26</v>
      </c>
      <c r="B58" s="15">
        <f>+มค!B12</f>
        <v>206</v>
      </c>
      <c r="C58" s="15">
        <f>+มค!C12</f>
        <v>0</v>
      </c>
      <c r="D58" s="90">
        <f>+มค!D12</f>
        <v>0.49</v>
      </c>
      <c r="E58" s="90">
        <f>+มค!E12</f>
        <v>0</v>
      </c>
      <c r="F58" s="90">
        <f>+มค!F12</f>
        <v>7.77</v>
      </c>
      <c r="G58" s="90">
        <f>+มค!G12</f>
        <v>0</v>
      </c>
      <c r="H58" s="90">
        <f>+มค!H12</f>
        <v>0</v>
      </c>
      <c r="I58" s="90">
        <f>+มค!I12</f>
        <v>0</v>
      </c>
      <c r="J58" s="88">
        <f>+มค!J12</f>
        <v>0.69220000000000004</v>
      </c>
      <c r="K58" s="88">
        <f>+มค!K12</f>
        <v>0.68799999999999994</v>
      </c>
      <c r="L58" s="84">
        <f>+มค!L12</f>
        <v>7270.86</v>
      </c>
      <c r="M58" s="90">
        <f>+มค!M12</f>
        <v>56.31</v>
      </c>
      <c r="N58" s="90">
        <f>+มค!N12</f>
        <v>68.819999999999993</v>
      </c>
      <c r="O58" s="90">
        <f>+มค!O12</f>
        <v>6.7</v>
      </c>
      <c r="P58" s="90">
        <f>+มค!P12</f>
        <v>0.96</v>
      </c>
      <c r="Q58" s="90">
        <f>+มค!Q12</f>
        <v>2.7</v>
      </c>
      <c r="R58" s="90">
        <f>+มค!R12</f>
        <v>2.33</v>
      </c>
      <c r="S58" s="90">
        <f>+มค!S12</f>
        <v>3.3</v>
      </c>
      <c r="T58" s="90">
        <f>+มค!T12</f>
        <v>3.16</v>
      </c>
      <c r="U58" s="88">
        <f>+มค!U12</f>
        <v>1.1034999999999999</v>
      </c>
      <c r="V58" s="80" t="s">
        <v>123</v>
      </c>
    </row>
    <row r="59" spans="1:22" s="1" customFormat="1" ht="23.25" x14ac:dyDescent="0.5">
      <c r="A59" s="4" t="s">
        <v>27</v>
      </c>
      <c r="B59" s="15">
        <f>+มค!B13</f>
        <v>218</v>
      </c>
      <c r="C59" s="15">
        <f>+มค!C13</f>
        <v>1</v>
      </c>
      <c r="D59" s="90">
        <f>+มค!D13</f>
        <v>0.46</v>
      </c>
      <c r="E59" s="90">
        <f>+มค!E13</f>
        <v>0</v>
      </c>
      <c r="F59" s="90">
        <f>+มค!F13</f>
        <v>2.75</v>
      </c>
      <c r="G59" s="90">
        <f>+มค!G13</f>
        <v>0</v>
      </c>
      <c r="H59" s="90">
        <f>+มค!H13</f>
        <v>0</v>
      </c>
      <c r="I59" s="90">
        <f>+มค!I13</f>
        <v>0</v>
      </c>
      <c r="J59" s="88">
        <f>+มค!J13</f>
        <v>0.5544</v>
      </c>
      <c r="K59" s="88">
        <f>+มค!K13</f>
        <v>0.55279999999999996</v>
      </c>
      <c r="L59" s="84">
        <f>+มค!L13</f>
        <v>8570.19</v>
      </c>
      <c r="M59" s="90">
        <f>+มค!M13</f>
        <v>61.75</v>
      </c>
      <c r="N59" s="90">
        <f>+มค!N13</f>
        <v>79.680000000000007</v>
      </c>
      <c r="O59" s="90">
        <f>+มค!O13</f>
        <v>6.97</v>
      </c>
      <c r="P59" s="90">
        <f>+มค!P13</f>
        <v>1.17</v>
      </c>
      <c r="Q59" s="90">
        <f>+มค!Q13</f>
        <v>3.33</v>
      </c>
      <c r="R59" s="90">
        <f>+มค!R13</f>
        <v>2.83</v>
      </c>
      <c r="S59" s="90">
        <f>+มค!S13</f>
        <v>3.56</v>
      </c>
      <c r="T59" s="90">
        <f>+มค!T13</f>
        <v>3.51</v>
      </c>
      <c r="U59" s="88">
        <f>+มค!U13</f>
        <v>0.75139999999999996</v>
      </c>
      <c r="V59" s="80" t="s">
        <v>123</v>
      </c>
    </row>
    <row r="60" spans="1:22" s="1" customFormat="1" ht="23.25" x14ac:dyDescent="0.5">
      <c r="A60" s="4" t="s">
        <v>28</v>
      </c>
      <c r="B60" s="15">
        <f>+มค!B14</f>
        <v>216</v>
      </c>
      <c r="C60" s="15">
        <f>+มค!C14</f>
        <v>10</v>
      </c>
      <c r="D60" s="90">
        <f>+มค!D14</f>
        <v>0.46</v>
      </c>
      <c r="E60" s="90">
        <f>+มค!E14</f>
        <v>0</v>
      </c>
      <c r="F60" s="90">
        <f>+มค!F14</f>
        <v>5.09</v>
      </c>
      <c r="G60" s="90">
        <f>+มค!G14</f>
        <v>0</v>
      </c>
      <c r="H60" s="90">
        <f>+มค!H14</f>
        <v>0</v>
      </c>
      <c r="I60" s="90">
        <f>+มค!I14</f>
        <v>0</v>
      </c>
      <c r="J60" s="88">
        <f>+มค!J14</f>
        <v>0.48580000000000001</v>
      </c>
      <c r="K60" s="88">
        <f>+มค!K14</f>
        <v>0.4854</v>
      </c>
      <c r="L60" s="84">
        <f>+มค!L14</f>
        <v>8696.24</v>
      </c>
      <c r="M60" s="90">
        <f>+มค!M14</f>
        <v>62.14</v>
      </c>
      <c r="N60" s="90">
        <f>+มค!N14</f>
        <v>66.88</v>
      </c>
      <c r="O60" s="90">
        <f>+มค!O14</f>
        <v>6.9</v>
      </c>
      <c r="P60" s="90">
        <f>+มค!P14</f>
        <v>1.1100000000000001</v>
      </c>
      <c r="Q60" s="90">
        <f>+มค!Q14</f>
        <v>2</v>
      </c>
      <c r="R60" s="90">
        <f>+มค!R14</f>
        <v>2.4</v>
      </c>
      <c r="S60" s="90">
        <f>+มค!S14</f>
        <v>3.16</v>
      </c>
      <c r="T60" s="90">
        <f>+มค!T14</f>
        <v>2.98</v>
      </c>
      <c r="U60" s="88">
        <f>+มค!U14</f>
        <v>0</v>
      </c>
      <c r="V60" s="80" t="s">
        <v>123</v>
      </c>
    </row>
    <row r="61" spans="1:22" s="1" customFormat="1" ht="23.25" x14ac:dyDescent="0.5">
      <c r="A61" s="4" t="s">
        <v>29</v>
      </c>
      <c r="B61" s="15">
        <f>+มค!B15</f>
        <v>255</v>
      </c>
      <c r="C61" s="15">
        <f>+มค!C15</f>
        <v>3</v>
      </c>
      <c r="D61" s="90">
        <f>+มค!D15</f>
        <v>0.39</v>
      </c>
      <c r="E61" s="90">
        <f>+มค!E15</f>
        <v>0</v>
      </c>
      <c r="F61" s="90">
        <f>+มค!F15</f>
        <v>5.0999999999999996</v>
      </c>
      <c r="G61" s="90">
        <f>+มค!G15</f>
        <v>0</v>
      </c>
      <c r="H61" s="90">
        <f>+มค!H15</f>
        <v>0</v>
      </c>
      <c r="I61" s="90">
        <f>+มค!I15</f>
        <v>0</v>
      </c>
      <c r="J61" s="88">
        <f>+มค!J15</f>
        <v>0.62629999999999997</v>
      </c>
      <c r="K61" s="88">
        <f>+มค!K15</f>
        <v>0.62419999999999998</v>
      </c>
      <c r="L61" s="84">
        <f>+มค!L15</f>
        <v>10701.41</v>
      </c>
      <c r="M61" s="90">
        <f>+มค!M15</f>
        <v>53.97</v>
      </c>
      <c r="N61" s="90">
        <f>+มค!N15</f>
        <v>102.04</v>
      </c>
      <c r="O61" s="90">
        <f>+มค!O15</f>
        <v>8.1999999999999993</v>
      </c>
      <c r="P61" s="90">
        <f>+มค!P15</f>
        <v>1.17</v>
      </c>
      <c r="Q61" s="90">
        <f>+มค!Q15</f>
        <v>3.14</v>
      </c>
      <c r="R61" s="90">
        <f>+มค!R15</f>
        <v>1.88</v>
      </c>
      <c r="S61" s="90">
        <f>+มค!S15</f>
        <v>4.09</v>
      </c>
      <c r="T61" s="90">
        <f>+มค!T15</f>
        <v>3.81</v>
      </c>
      <c r="U61" s="88">
        <f>+มค!U15</f>
        <v>1.0294000000000001</v>
      </c>
      <c r="V61" s="80" t="s">
        <v>123</v>
      </c>
    </row>
    <row r="62" spans="1:22" s="1" customFormat="1" ht="23.25" x14ac:dyDescent="0.5">
      <c r="A62" s="4" t="s">
        <v>30</v>
      </c>
      <c r="B62" s="15">
        <f>+มค!B16</f>
        <v>58</v>
      </c>
      <c r="C62" s="15">
        <f>+มค!C16</f>
        <v>1</v>
      </c>
      <c r="D62" s="90">
        <f>+มค!D16</f>
        <v>0</v>
      </c>
      <c r="E62" s="90">
        <f>+มค!E16</f>
        <v>0</v>
      </c>
      <c r="F62" s="90">
        <f>+มค!F16</f>
        <v>5.17</v>
      </c>
      <c r="G62" s="90">
        <f>+มค!G16</f>
        <v>0</v>
      </c>
      <c r="H62" s="90">
        <f>+มค!H16</f>
        <v>0</v>
      </c>
      <c r="I62" s="90">
        <f>+มค!I16</f>
        <v>0</v>
      </c>
      <c r="J62" s="88">
        <f>+มค!J16</f>
        <v>0.46029999999999999</v>
      </c>
      <c r="K62" s="88">
        <f>+มค!K16</f>
        <v>0.46160000000000001</v>
      </c>
      <c r="L62" s="84">
        <f>+มค!L16</f>
        <v>10667.89</v>
      </c>
      <c r="M62" s="90">
        <f>+มค!M16</f>
        <v>73.680000000000007</v>
      </c>
      <c r="N62" s="90">
        <f>+มค!N16</f>
        <v>79</v>
      </c>
      <c r="O62" s="90">
        <f>+มค!O16</f>
        <v>5.7</v>
      </c>
      <c r="P62" s="90">
        <f>+มค!P16</f>
        <v>1.56</v>
      </c>
      <c r="Q62" s="90">
        <f>+มค!Q16</f>
        <v>3</v>
      </c>
      <c r="R62" s="90">
        <f>+มค!R16</f>
        <v>6</v>
      </c>
      <c r="S62" s="90">
        <f>+มค!S16</f>
        <v>4.2699999999999996</v>
      </c>
      <c r="T62" s="90">
        <f>+มค!T16</f>
        <v>4.12</v>
      </c>
      <c r="U62" s="88">
        <f>+มค!U16</f>
        <v>0</v>
      </c>
      <c r="V62" s="80" t="s">
        <v>123</v>
      </c>
    </row>
    <row r="63" spans="1:22" s="1" customFormat="1" ht="23.25" x14ac:dyDescent="0.5">
      <c r="A63" s="4" t="s">
        <v>31</v>
      </c>
      <c r="B63" s="15">
        <f>+มค!B17</f>
        <v>255</v>
      </c>
      <c r="C63" s="15">
        <f>+มค!C17</f>
        <v>5</v>
      </c>
      <c r="D63" s="90">
        <f>+มค!D17</f>
        <v>0</v>
      </c>
      <c r="E63" s="90">
        <f>+มค!E17</f>
        <v>0</v>
      </c>
      <c r="F63" s="90">
        <f>+มค!F17</f>
        <v>5.49</v>
      </c>
      <c r="G63" s="90">
        <f>+มค!G17</f>
        <v>0</v>
      </c>
      <c r="H63" s="90">
        <f>+มค!H17</f>
        <v>0</v>
      </c>
      <c r="I63" s="90">
        <f>+มค!I17</f>
        <v>0</v>
      </c>
      <c r="J63" s="88">
        <f>+มค!J17</f>
        <v>0.52149999999999996</v>
      </c>
      <c r="K63" s="88">
        <f>+มค!K17</f>
        <v>0.51819999999999999</v>
      </c>
      <c r="L63" s="84">
        <f>+มค!L17</f>
        <v>10739.82</v>
      </c>
      <c r="M63" s="90">
        <f>+มค!M17</f>
        <v>54.8</v>
      </c>
      <c r="N63" s="90">
        <f>+มค!N17</f>
        <v>72.260000000000005</v>
      </c>
      <c r="O63" s="90">
        <f>+มค!O17</f>
        <v>8.1999999999999993</v>
      </c>
      <c r="P63" s="90">
        <f>+มค!P17</f>
        <v>0.96</v>
      </c>
      <c r="Q63" s="90">
        <f>+มค!Q17</f>
        <v>3.43</v>
      </c>
      <c r="R63" s="90">
        <f>+มค!R17</f>
        <v>2.19</v>
      </c>
      <c r="S63" s="90">
        <f>+มค!S17</f>
        <v>2.84</v>
      </c>
      <c r="T63" s="90">
        <f>+มค!T17</f>
        <v>2.7</v>
      </c>
      <c r="U63" s="88">
        <f>+มค!U17</f>
        <v>0.63439999999999996</v>
      </c>
      <c r="V63" s="80" t="s">
        <v>123</v>
      </c>
    </row>
    <row r="64" spans="1:22" s="1" customFormat="1" ht="23.25" x14ac:dyDescent="0.5">
      <c r="A64" s="4" t="s">
        <v>32</v>
      </c>
      <c r="B64" s="15">
        <f>+มค!B18</f>
        <v>95</v>
      </c>
      <c r="C64" s="15">
        <f>+มค!C18</f>
        <v>0</v>
      </c>
      <c r="D64" s="90">
        <f>+มค!D18</f>
        <v>2.11</v>
      </c>
      <c r="E64" s="90">
        <f>+มค!E18</f>
        <v>0</v>
      </c>
      <c r="F64" s="90">
        <f>+มค!F18</f>
        <v>3.16</v>
      </c>
      <c r="G64" s="90">
        <f>+มค!G18</f>
        <v>0</v>
      </c>
      <c r="H64" s="90">
        <f>+มค!H18</f>
        <v>0</v>
      </c>
      <c r="I64" s="90">
        <f>+มค!I18</f>
        <v>0</v>
      </c>
      <c r="J64" s="88">
        <f>+มค!J18</f>
        <v>0.81220000000000003</v>
      </c>
      <c r="K64" s="88">
        <f>+มค!K18</f>
        <v>0.8105</v>
      </c>
      <c r="L64" s="84">
        <f>+มค!L18</f>
        <v>7231.13</v>
      </c>
      <c r="M64" s="90">
        <f>+มค!M18</f>
        <v>46.32</v>
      </c>
      <c r="N64" s="90">
        <f>+มค!N18</f>
        <v>114.52</v>
      </c>
      <c r="O64" s="90">
        <f>+มค!O18</f>
        <v>9.3000000000000007</v>
      </c>
      <c r="P64" s="90">
        <f>+มค!P18</f>
        <v>1.1200000000000001</v>
      </c>
      <c r="Q64" s="90">
        <f>+มค!Q18</f>
        <v>2.56</v>
      </c>
      <c r="R64" s="90">
        <f>+มค!R18</f>
        <v>1</v>
      </c>
      <c r="S64" s="90">
        <f>+มค!S18</f>
        <v>4.46</v>
      </c>
      <c r="T64" s="90">
        <f>+มค!T18</f>
        <v>3.78</v>
      </c>
      <c r="U64" s="88">
        <f>+มค!U18</f>
        <v>0.84699999999999998</v>
      </c>
      <c r="V64" s="80" t="s">
        <v>123</v>
      </c>
    </row>
    <row r="65" spans="1:22" s="1" customFormat="1" ht="23.25" x14ac:dyDescent="0.5">
      <c r="A65" s="4" t="s">
        <v>33</v>
      </c>
      <c r="B65" s="15">
        <f>+มค!B19</f>
        <v>110</v>
      </c>
      <c r="C65" s="15">
        <f>+มค!C19</f>
        <v>0</v>
      </c>
      <c r="D65" s="90">
        <f>+มค!D19</f>
        <v>0</v>
      </c>
      <c r="E65" s="90">
        <f>+มค!E19</f>
        <v>0</v>
      </c>
      <c r="F65" s="90">
        <f>+มค!F19</f>
        <v>4.55</v>
      </c>
      <c r="G65" s="90">
        <f>+มค!G19</f>
        <v>0</v>
      </c>
      <c r="H65" s="90">
        <f>+มค!H19</f>
        <v>0</v>
      </c>
      <c r="I65" s="90">
        <f>+มค!I19</f>
        <v>0</v>
      </c>
      <c r="J65" s="88">
        <f>+มค!J19</f>
        <v>0.44290000000000002</v>
      </c>
      <c r="K65" s="88">
        <f>+มค!K19</f>
        <v>0.43990000000000001</v>
      </c>
      <c r="L65" s="84">
        <f>+มค!L19</f>
        <v>8191.72</v>
      </c>
      <c r="M65" s="90">
        <f>+มค!M19</f>
        <v>67.27</v>
      </c>
      <c r="N65" s="90">
        <f>+มค!N19</f>
        <v>99.68</v>
      </c>
      <c r="O65" s="90">
        <f>+มค!O19</f>
        <v>11</v>
      </c>
      <c r="P65" s="90">
        <f>+มค!P19</f>
        <v>1.05</v>
      </c>
      <c r="Q65" s="90">
        <f>+มค!Q19</f>
        <v>5</v>
      </c>
      <c r="R65" s="90">
        <f>+มค!R19</f>
        <v>2.63</v>
      </c>
      <c r="S65" s="90">
        <f>+มค!S19</f>
        <v>2.62</v>
      </c>
      <c r="T65" s="90">
        <f>+มค!T19</f>
        <v>2.8</v>
      </c>
      <c r="U65" s="88">
        <f>+มค!U19</f>
        <v>0.23400000000000001</v>
      </c>
      <c r="V65" s="80" t="s">
        <v>123</v>
      </c>
    </row>
    <row r="66" spans="1:22" s="1" customFormat="1" ht="23.25" x14ac:dyDescent="0.5">
      <c r="A66" s="4" t="s">
        <v>102</v>
      </c>
      <c r="B66" s="15">
        <f>+กพ!B4</f>
        <v>2543</v>
      </c>
      <c r="C66" s="15">
        <f>+กพ!C4</f>
        <v>0</v>
      </c>
      <c r="D66" s="90">
        <f>+กพ!D4</f>
        <v>6.92</v>
      </c>
      <c r="E66" s="90">
        <f>+กพ!E4</f>
        <v>0</v>
      </c>
      <c r="F66" s="90">
        <f>+กพ!F4</f>
        <v>2.4</v>
      </c>
      <c r="G66" s="90">
        <f>+กพ!G4</f>
        <v>0</v>
      </c>
      <c r="H66" s="90">
        <f>+กพ!H4</f>
        <v>14.16</v>
      </c>
      <c r="I66" s="90">
        <f>+กพ!I4</f>
        <v>2.82</v>
      </c>
      <c r="J66" s="88">
        <f>+กพ!J4</f>
        <v>1.5006999999999999</v>
      </c>
      <c r="K66" s="88">
        <f>+กพ!K4</f>
        <v>1.4974000000000001</v>
      </c>
      <c r="L66" s="84">
        <f>+กพ!L4</f>
        <v>12385.06</v>
      </c>
      <c r="M66" s="90">
        <f>+กพ!M4</f>
        <v>34.090000000000003</v>
      </c>
      <c r="N66" s="90">
        <f>+กพ!N4</f>
        <v>84.74</v>
      </c>
      <c r="O66" s="90">
        <f>+กพ!O4</f>
        <v>4.4400000000000004</v>
      </c>
      <c r="P66" s="90">
        <f>+กพ!P4</f>
        <v>1.08</v>
      </c>
      <c r="Q66" s="90">
        <f>+กพ!Q4</f>
        <v>6.53</v>
      </c>
      <c r="R66" s="90">
        <f>+กพ!R4</f>
        <v>4.5999999999999996</v>
      </c>
      <c r="S66" s="90">
        <f>+กพ!S4</f>
        <v>5.32</v>
      </c>
      <c r="T66" s="90">
        <f>+กพ!T4</f>
        <v>5.1100000000000003</v>
      </c>
      <c r="U66" s="88">
        <f>+กพ!U4</f>
        <v>2.6627000000000001</v>
      </c>
      <c r="V66" s="80" t="s">
        <v>124</v>
      </c>
    </row>
    <row r="67" spans="1:22" s="1" customFormat="1" ht="23.25" x14ac:dyDescent="0.5">
      <c r="A67" s="4" t="s">
        <v>103</v>
      </c>
      <c r="B67" s="15">
        <f>+กพ!B5</f>
        <v>864</v>
      </c>
      <c r="C67" s="15">
        <f>+กพ!C5</f>
        <v>0</v>
      </c>
      <c r="D67" s="90">
        <f>+กพ!D5</f>
        <v>3.82</v>
      </c>
      <c r="E67" s="90">
        <f>+กพ!E5</f>
        <v>0</v>
      </c>
      <c r="F67" s="90">
        <f>+กพ!F5</f>
        <v>2.31</v>
      </c>
      <c r="G67" s="90">
        <f>+กพ!G5</f>
        <v>0</v>
      </c>
      <c r="H67" s="90">
        <f>+กพ!H5</f>
        <v>0</v>
      </c>
      <c r="I67" s="90">
        <f>+กพ!I5</f>
        <v>0</v>
      </c>
      <c r="J67" s="88">
        <f>+กพ!J5</f>
        <v>1.2232000000000001</v>
      </c>
      <c r="K67" s="88">
        <f>+กพ!K5</f>
        <v>1.2235</v>
      </c>
      <c r="L67" s="84">
        <f>+กพ!L5</f>
        <v>13711.06</v>
      </c>
      <c r="M67" s="90">
        <f>+กพ!M5</f>
        <v>43.63</v>
      </c>
      <c r="N67" s="90">
        <f>+กพ!N5</f>
        <v>100.4</v>
      </c>
      <c r="O67" s="90">
        <f>+กพ!O5</f>
        <v>4.76</v>
      </c>
      <c r="P67" s="90">
        <f>+กพ!P5</f>
        <v>1.38</v>
      </c>
      <c r="Q67" s="90">
        <f>+กพ!Q5</f>
        <v>6.15</v>
      </c>
      <c r="R67" s="90">
        <f>+กพ!R5</f>
        <v>4.04</v>
      </c>
      <c r="S67" s="90">
        <f>+กพ!S5</f>
        <v>6.42</v>
      </c>
      <c r="T67" s="90">
        <f>+กพ!T5</f>
        <v>5.87</v>
      </c>
      <c r="U67" s="88">
        <f>+กพ!U5</f>
        <v>0.32090000000000002</v>
      </c>
      <c r="V67" s="80" t="s">
        <v>124</v>
      </c>
    </row>
    <row r="68" spans="1:22" s="1" customFormat="1" ht="23.25" x14ac:dyDescent="0.5">
      <c r="A68" s="4" t="s">
        <v>47</v>
      </c>
      <c r="B68" s="15">
        <f>+กพ!B6</f>
        <v>231</v>
      </c>
      <c r="C68" s="15">
        <f>+กพ!C6</f>
        <v>0</v>
      </c>
      <c r="D68" s="90">
        <f>+กพ!D6</f>
        <v>1.3</v>
      </c>
      <c r="E68" s="90">
        <f>+กพ!E6</f>
        <v>0</v>
      </c>
      <c r="F68" s="90">
        <f>+กพ!F6</f>
        <v>3.9</v>
      </c>
      <c r="G68" s="90">
        <f>+กพ!G6</f>
        <v>0</v>
      </c>
      <c r="H68" s="90">
        <f>+กพ!H6</f>
        <v>0</v>
      </c>
      <c r="I68" s="90">
        <f>+กพ!I6</f>
        <v>0</v>
      </c>
      <c r="J68" s="88">
        <f>+กพ!J6</f>
        <v>0.52580000000000005</v>
      </c>
      <c r="K68" s="88">
        <f>+กพ!K6</f>
        <v>0.52100000000000002</v>
      </c>
      <c r="L68" s="84">
        <f>+กพ!L6</f>
        <v>7515.17</v>
      </c>
      <c r="M68" s="90">
        <f>+กพ!M6</f>
        <v>63.64</v>
      </c>
      <c r="N68" s="90">
        <f>+กพ!N6</f>
        <v>61.07</v>
      </c>
      <c r="O68" s="90">
        <f>+กพ!O6</f>
        <v>7.33</v>
      </c>
      <c r="P68" s="90">
        <f>+กพ!P6</f>
        <v>0.78</v>
      </c>
      <c r="Q68" s="90">
        <f>+กพ!Q6</f>
        <v>2.29</v>
      </c>
      <c r="R68" s="90">
        <f>+กพ!R6</f>
        <v>3</v>
      </c>
      <c r="S68" s="90">
        <f>+กพ!S6</f>
        <v>2.31</v>
      </c>
      <c r="T68" s="90">
        <f>+กพ!T6</f>
        <v>2.3199999999999998</v>
      </c>
      <c r="U68" s="88">
        <f>+กพ!U6</f>
        <v>1.2137</v>
      </c>
      <c r="V68" s="80" t="s">
        <v>124</v>
      </c>
    </row>
    <row r="69" spans="1:22" s="1" customFormat="1" ht="20.25" customHeight="1" x14ac:dyDescent="0.5">
      <c r="A69" s="4" t="s">
        <v>48</v>
      </c>
      <c r="B69" s="15">
        <f>+กพ!B7</f>
        <v>198</v>
      </c>
      <c r="C69" s="15">
        <f>+กพ!C7</f>
        <v>0</v>
      </c>
      <c r="D69" s="90">
        <f>+กพ!D7</f>
        <v>1.52</v>
      </c>
      <c r="E69" s="90">
        <f>+กพ!E7</f>
        <v>0</v>
      </c>
      <c r="F69" s="90">
        <f>+กพ!F7</f>
        <v>4.55</v>
      </c>
      <c r="G69" s="90">
        <f>+กพ!G7</f>
        <v>0</v>
      </c>
      <c r="H69" s="90">
        <f>+กพ!H7</f>
        <v>0</v>
      </c>
      <c r="I69" s="90">
        <f>+กพ!I7</f>
        <v>0</v>
      </c>
      <c r="J69" s="88">
        <f>+กพ!J7</f>
        <v>0.70799999999999996</v>
      </c>
      <c r="K69" s="88">
        <f>+กพ!K7</f>
        <v>0.70599999999999996</v>
      </c>
      <c r="L69" s="84">
        <f>+กพ!L7</f>
        <v>8592.6200000000008</v>
      </c>
      <c r="M69" s="90">
        <f>+กพ!M7</f>
        <v>51.01</v>
      </c>
      <c r="N69" s="90">
        <f>+กพ!N7</f>
        <v>79.959999999999994</v>
      </c>
      <c r="O69" s="90">
        <f>+กพ!O7</f>
        <v>5.44</v>
      </c>
      <c r="P69" s="90">
        <f>+กพ!P7</f>
        <v>1.21</v>
      </c>
      <c r="Q69" s="90">
        <f>+กพ!Q7</f>
        <v>5.63</v>
      </c>
      <c r="R69" s="90">
        <f>+กพ!R7</f>
        <v>2.35</v>
      </c>
      <c r="S69" s="90">
        <f>+กพ!S7</f>
        <v>4.1100000000000003</v>
      </c>
      <c r="T69" s="90">
        <f>+กพ!T7</f>
        <v>4.09</v>
      </c>
      <c r="U69" s="88">
        <f>+กพ!U7</f>
        <v>1.1141000000000001</v>
      </c>
      <c r="V69" s="80" t="s">
        <v>124</v>
      </c>
    </row>
    <row r="70" spans="1:22" s="1" customFormat="1" ht="23.25" x14ac:dyDescent="0.5">
      <c r="A70" s="4" t="s">
        <v>22</v>
      </c>
      <c r="B70" s="15">
        <f>+กพ!B8</f>
        <v>153</v>
      </c>
      <c r="C70" s="15">
        <f>+กพ!C8</f>
        <v>17</v>
      </c>
      <c r="D70" s="90">
        <f>+กพ!D8</f>
        <v>1.31</v>
      </c>
      <c r="E70" s="90">
        <f>+กพ!E8</f>
        <v>0</v>
      </c>
      <c r="F70" s="90">
        <f>+กพ!F8</f>
        <v>3.27</v>
      </c>
      <c r="G70" s="90">
        <f>+กพ!G8</f>
        <v>0</v>
      </c>
      <c r="H70" s="90">
        <f>+กพ!H8</f>
        <v>0</v>
      </c>
      <c r="I70" s="90">
        <f>+กพ!I8</f>
        <v>0</v>
      </c>
      <c r="J70" s="88">
        <f>+กพ!J8</f>
        <v>0.61850000000000005</v>
      </c>
      <c r="K70" s="88">
        <f>+กพ!K8</f>
        <v>0.61680000000000001</v>
      </c>
      <c r="L70" s="84">
        <f>+กพ!L8</f>
        <v>10065.379999999999</v>
      </c>
      <c r="M70" s="90">
        <f>+กพ!M8</f>
        <v>45.59</v>
      </c>
      <c r="N70" s="90">
        <f>+กพ!N8</f>
        <v>67.14</v>
      </c>
      <c r="O70" s="90">
        <f>+กพ!O8</f>
        <v>5.07</v>
      </c>
      <c r="P70" s="90">
        <f>+กพ!P8</f>
        <v>1.29</v>
      </c>
      <c r="Q70" s="90">
        <f>+กพ!Q8</f>
        <v>6.45</v>
      </c>
      <c r="R70" s="90">
        <f>+กพ!R8</f>
        <v>2.7</v>
      </c>
      <c r="S70" s="90">
        <f>+กพ!S8</f>
        <v>3.64</v>
      </c>
      <c r="T70" s="90">
        <f>+กพ!T8</f>
        <v>3.7</v>
      </c>
      <c r="U70" s="88">
        <f>+กพ!U8</f>
        <v>1.1653</v>
      </c>
      <c r="V70" s="80" t="s">
        <v>124</v>
      </c>
    </row>
    <row r="71" spans="1:22" s="1" customFormat="1" ht="23.25" x14ac:dyDescent="0.5">
      <c r="A71" s="4" t="s">
        <v>23</v>
      </c>
      <c r="B71" s="15">
        <f>+กพ!B9</f>
        <v>108</v>
      </c>
      <c r="C71" s="15">
        <f>+กพ!C9</f>
        <v>0</v>
      </c>
      <c r="D71" s="90">
        <f>+กพ!D9</f>
        <v>1.85</v>
      </c>
      <c r="E71" s="90">
        <f>+กพ!E9</f>
        <v>0</v>
      </c>
      <c r="F71" s="90">
        <f>+กพ!F9</f>
        <v>6.48</v>
      </c>
      <c r="G71" s="90">
        <f>+กพ!G9</f>
        <v>0</v>
      </c>
      <c r="H71" s="90">
        <f>+กพ!H9</f>
        <v>0</v>
      </c>
      <c r="I71" s="90">
        <f>+กพ!I9</f>
        <v>0</v>
      </c>
      <c r="J71" s="88">
        <f>+กพ!J9</f>
        <v>0.61419999999999997</v>
      </c>
      <c r="K71" s="88">
        <f>+กพ!K9</f>
        <v>0.61050000000000004</v>
      </c>
      <c r="L71" s="84">
        <f>+กพ!L9</f>
        <v>6331.45</v>
      </c>
      <c r="M71" s="90">
        <f>+กพ!M9</f>
        <v>46.3</v>
      </c>
      <c r="N71" s="90">
        <f>+กพ!N9</f>
        <v>37.380000000000003</v>
      </c>
      <c r="O71" s="90">
        <f>+กพ!O9</f>
        <v>3.6</v>
      </c>
      <c r="P71" s="90">
        <f>+กพ!P9</f>
        <v>0.94</v>
      </c>
      <c r="Q71" s="90">
        <f>+กพ!Q9</f>
        <v>3.31</v>
      </c>
      <c r="R71" s="90">
        <f>+กพ!R9</f>
        <v>1.5</v>
      </c>
      <c r="S71" s="90">
        <f>+กพ!S9</f>
        <v>3.02</v>
      </c>
      <c r="T71" s="90">
        <f>+กพ!T9</f>
        <v>2.9</v>
      </c>
      <c r="U71" s="88">
        <f>+กพ!U9</f>
        <v>1.0427999999999999</v>
      </c>
      <c r="V71" s="80" t="s">
        <v>124</v>
      </c>
    </row>
    <row r="72" spans="1:22" s="1" customFormat="1" ht="23.25" x14ac:dyDescent="0.5">
      <c r="A72" s="4" t="s">
        <v>24</v>
      </c>
      <c r="B72" s="15">
        <f>+กพ!B10</f>
        <v>341</v>
      </c>
      <c r="C72" s="15">
        <f>+กพ!C10</f>
        <v>0</v>
      </c>
      <c r="D72" s="90">
        <f>+กพ!D10</f>
        <v>0.88</v>
      </c>
      <c r="E72" s="90">
        <f>+กพ!E10</f>
        <v>0</v>
      </c>
      <c r="F72" s="90">
        <f>+กพ!F10</f>
        <v>3.52</v>
      </c>
      <c r="G72" s="90">
        <f>+กพ!G10</f>
        <v>0</v>
      </c>
      <c r="H72" s="90">
        <f>+กพ!H10</f>
        <v>0</v>
      </c>
      <c r="I72" s="90">
        <f>+กพ!I10</f>
        <v>0</v>
      </c>
      <c r="J72" s="88">
        <f>+กพ!J10</f>
        <v>0.51319999999999999</v>
      </c>
      <c r="K72" s="88">
        <f>+กพ!K10</f>
        <v>0.50970000000000004</v>
      </c>
      <c r="L72" s="84">
        <f>+กพ!L10</f>
        <v>8183.35</v>
      </c>
      <c r="M72" s="90">
        <f>+กพ!M10</f>
        <v>67.16</v>
      </c>
      <c r="N72" s="90">
        <f>+กพ!N10</f>
        <v>56.07</v>
      </c>
      <c r="O72" s="90">
        <f>+กพ!O10</f>
        <v>5.12</v>
      </c>
      <c r="P72" s="90">
        <f>+กพ!P10</f>
        <v>0.98</v>
      </c>
      <c r="Q72" s="90">
        <f>+กพ!Q10</f>
        <v>2.16</v>
      </c>
      <c r="R72" s="90">
        <f>+กพ!R10</f>
        <v>2.58</v>
      </c>
      <c r="S72" s="90">
        <f>+กพ!S10</f>
        <v>3.22</v>
      </c>
      <c r="T72" s="90">
        <f>+กพ!T10</f>
        <v>2.98</v>
      </c>
      <c r="U72" s="88">
        <f>+กพ!U10</f>
        <v>0.93720000000000003</v>
      </c>
      <c r="V72" s="80" t="s">
        <v>124</v>
      </c>
    </row>
    <row r="73" spans="1:22" s="1" customFormat="1" ht="23.25" x14ac:dyDescent="0.5">
      <c r="A73" s="4" t="s">
        <v>25</v>
      </c>
      <c r="B73" s="15">
        <f>+กพ!B11</f>
        <v>167</v>
      </c>
      <c r="C73" s="15">
        <f>+กพ!C11</f>
        <v>7</v>
      </c>
      <c r="D73" s="90">
        <f>+กพ!D11</f>
        <v>1.2</v>
      </c>
      <c r="E73" s="90">
        <f>+กพ!E11</f>
        <v>0</v>
      </c>
      <c r="F73" s="90">
        <f>+กพ!F11</f>
        <v>4.1900000000000004</v>
      </c>
      <c r="G73" s="90">
        <f>+กพ!G11</f>
        <v>0</v>
      </c>
      <c r="H73" s="90">
        <f>+กพ!H11</f>
        <v>0</v>
      </c>
      <c r="I73" s="90">
        <f>+กพ!I11</f>
        <v>0</v>
      </c>
      <c r="J73" s="88">
        <f>+กพ!J11</f>
        <v>0.57469999999999999</v>
      </c>
      <c r="K73" s="88">
        <f>+กพ!K11</f>
        <v>0.57099999999999995</v>
      </c>
      <c r="L73" s="84">
        <f>+กพ!L11</f>
        <v>6786.1</v>
      </c>
      <c r="M73" s="90">
        <f>+กพ!M11</f>
        <v>60.63</v>
      </c>
      <c r="N73" s="90">
        <f>+กพ!N11</f>
        <v>57.38</v>
      </c>
      <c r="O73" s="90">
        <f>+กพ!O11</f>
        <v>5.37</v>
      </c>
      <c r="P73" s="90">
        <f>+กพ!P11</f>
        <v>1.05</v>
      </c>
      <c r="Q73" s="90">
        <f>+กพ!Q11</f>
        <v>3.4</v>
      </c>
      <c r="R73" s="90">
        <f>+กพ!R11</f>
        <v>1.38</v>
      </c>
      <c r="S73" s="90">
        <f>+กพ!S11</f>
        <v>3.16</v>
      </c>
      <c r="T73" s="90">
        <f>+กพ!T11</f>
        <v>3</v>
      </c>
      <c r="U73" s="88">
        <f>+กพ!U11</f>
        <v>0.41320000000000001</v>
      </c>
      <c r="V73" s="80" t="s">
        <v>124</v>
      </c>
    </row>
    <row r="74" spans="1:22" s="1" customFormat="1" ht="23.25" x14ac:dyDescent="0.5">
      <c r="A74" s="4" t="s">
        <v>26</v>
      </c>
      <c r="B74" s="15">
        <f>+กพ!B12</f>
        <v>184</v>
      </c>
      <c r="C74" s="15">
        <f>+กพ!C12</f>
        <v>0</v>
      </c>
      <c r="D74" s="90">
        <f>+กพ!D12</f>
        <v>2.72</v>
      </c>
      <c r="E74" s="90">
        <f>+กพ!E12</f>
        <v>0</v>
      </c>
      <c r="F74" s="90">
        <f>+กพ!F12</f>
        <v>5.43</v>
      </c>
      <c r="G74" s="90">
        <f>+กพ!G12</f>
        <v>0</v>
      </c>
      <c r="H74" s="90">
        <f>+กพ!H12</f>
        <v>0</v>
      </c>
      <c r="I74" s="90">
        <f>+กพ!I12</f>
        <v>0</v>
      </c>
      <c r="J74" s="88">
        <f>+กพ!J12</f>
        <v>0.63580000000000003</v>
      </c>
      <c r="K74" s="88">
        <f>+กพ!K12</f>
        <v>0.63300000000000001</v>
      </c>
      <c r="L74" s="84">
        <f>+กพ!L12</f>
        <v>8061.15</v>
      </c>
      <c r="M74" s="90">
        <f>+กพ!M12</f>
        <v>60.87</v>
      </c>
      <c r="N74" s="90">
        <f>+กพ!N12</f>
        <v>73.69</v>
      </c>
      <c r="O74" s="90">
        <f>+กพ!O12</f>
        <v>6.13</v>
      </c>
      <c r="P74" s="90">
        <f>+กพ!P12</f>
        <v>1.1000000000000001</v>
      </c>
      <c r="Q74" s="90">
        <f>+กพ!Q12</f>
        <v>7.8</v>
      </c>
      <c r="R74" s="90">
        <f>+กพ!R12</f>
        <v>2.2000000000000002</v>
      </c>
      <c r="S74" s="90">
        <f>+กพ!S12</f>
        <v>3.21</v>
      </c>
      <c r="T74" s="90">
        <f>+กพ!T12</f>
        <v>3.36</v>
      </c>
      <c r="U74" s="88">
        <f>+กพ!U12</f>
        <v>0.97560000000000002</v>
      </c>
      <c r="V74" s="80" t="s">
        <v>124</v>
      </c>
    </row>
    <row r="75" spans="1:22" s="1" customFormat="1" ht="23.25" x14ac:dyDescent="0.5">
      <c r="A75" s="4" t="s">
        <v>27</v>
      </c>
      <c r="B75" s="15">
        <f>+กพ!B13</f>
        <v>206</v>
      </c>
      <c r="C75" s="15">
        <f>+กพ!C13</f>
        <v>2</v>
      </c>
      <c r="D75" s="90">
        <f>+กพ!D13</f>
        <v>0.97</v>
      </c>
      <c r="E75" s="90">
        <f>+กพ!E13</f>
        <v>0</v>
      </c>
      <c r="F75" s="90">
        <f>+กพ!F13</f>
        <v>3.88</v>
      </c>
      <c r="G75" s="90">
        <f>+กพ!G13</f>
        <v>0</v>
      </c>
      <c r="H75" s="90">
        <f>+กพ!H13</f>
        <v>0</v>
      </c>
      <c r="I75" s="90">
        <f>+กพ!I13</f>
        <v>0</v>
      </c>
      <c r="J75" s="88">
        <f>+กพ!J13</f>
        <v>0.63519999999999999</v>
      </c>
      <c r="K75" s="88">
        <f>+กพ!K13</f>
        <v>0.63539999999999996</v>
      </c>
      <c r="L75" s="84">
        <f>+กพ!L13</f>
        <v>8536.2800000000007</v>
      </c>
      <c r="M75" s="90">
        <f>+กพ!M13</f>
        <v>57.84</v>
      </c>
      <c r="N75" s="90">
        <f>+กพ!N13</f>
        <v>90</v>
      </c>
      <c r="O75" s="90">
        <f>+กพ!O13</f>
        <v>6.6</v>
      </c>
      <c r="P75" s="90">
        <f>+กพ!P13</f>
        <v>1.19</v>
      </c>
      <c r="Q75" s="90">
        <f>+กพ!Q13</f>
        <v>4.55</v>
      </c>
      <c r="R75" s="90">
        <f>+กพ!R13</f>
        <v>2.75</v>
      </c>
      <c r="S75" s="90">
        <f>+กพ!S13</f>
        <v>3.86</v>
      </c>
      <c r="T75" s="90">
        <f>+กพ!T13</f>
        <v>3.78</v>
      </c>
      <c r="U75" s="88">
        <f>+กพ!U13</f>
        <v>0.88460000000000005</v>
      </c>
      <c r="V75" s="80" t="s">
        <v>124</v>
      </c>
    </row>
    <row r="76" spans="1:22" s="1" customFormat="1" ht="23.25" x14ac:dyDescent="0.5">
      <c r="A76" s="4" t="s">
        <v>28</v>
      </c>
      <c r="B76" s="15">
        <f>+กพ!B14</f>
        <v>152</v>
      </c>
      <c r="C76" s="15">
        <f>+กพ!C14</f>
        <v>26</v>
      </c>
      <c r="D76" s="90">
        <f>+กพ!D14</f>
        <v>0.66</v>
      </c>
      <c r="E76" s="90">
        <f>+กพ!E14</f>
        <v>0</v>
      </c>
      <c r="F76" s="90">
        <f>+กพ!F14</f>
        <v>4.6100000000000003</v>
      </c>
      <c r="G76" s="90">
        <f>+กพ!G14</f>
        <v>0</v>
      </c>
      <c r="H76" s="90">
        <f>+กพ!H14</f>
        <v>0</v>
      </c>
      <c r="I76" s="90">
        <f>+กพ!I14</f>
        <v>0</v>
      </c>
      <c r="J76" s="88">
        <f>+กพ!J14</f>
        <v>0.59019999999999995</v>
      </c>
      <c r="K76" s="88">
        <f>+กพ!K14</f>
        <v>0.58540000000000003</v>
      </c>
      <c r="L76" s="84">
        <f>+กพ!L14</f>
        <v>8852.11</v>
      </c>
      <c r="M76" s="90">
        <f>+กพ!M14</f>
        <v>52.38</v>
      </c>
      <c r="N76" s="90">
        <f>+กพ!N14</f>
        <v>61.48</v>
      </c>
      <c r="O76" s="90">
        <f>+กพ!O14</f>
        <v>5.03</v>
      </c>
      <c r="P76" s="90">
        <f>+กพ!P14</f>
        <v>1.29</v>
      </c>
      <c r="Q76" s="90">
        <f>+กพ!Q14</f>
        <v>4</v>
      </c>
      <c r="R76" s="90">
        <f>+กพ!R14</f>
        <v>2.92</v>
      </c>
      <c r="S76" s="90">
        <f>+กพ!S14</f>
        <v>3.65</v>
      </c>
      <c r="T76" s="90">
        <f>+กพ!T14</f>
        <v>3.28</v>
      </c>
      <c r="U76" s="88">
        <f>+กพ!U14</f>
        <v>0</v>
      </c>
      <c r="V76" s="80" t="s">
        <v>124</v>
      </c>
    </row>
    <row r="77" spans="1:22" s="1" customFormat="1" ht="23.25" x14ac:dyDescent="0.5">
      <c r="A77" s="4" t="s">
        <v>29</v>
      </c>
      <c r="B77" s="15">
        <f>+กพ!B15</f>
        <v>227</v>
      </c>
      <c r="C77" s="15">
        <f>+กพ!C15</f>
        <v>0</v>
      </c>
      <c r="D77" s="90">
        <f>+กพ!D15</f>
        <v>0</v>
      </c>
      <c r="E77" s="90">
        <f>+กพ!E15</f>
        <v>0</v>
      </c>
      <c r="F77" s="90">
        <f>+กพ!F15</f>
        <v>5.29</v>
      </c>
      <c r="G77" s="90">
        <f>+กพ!G15</f>
        <v>0</v>
      </c>
      <c r="H77" s="90">
        <f>+กพ!H15</f>
        <v>0</v>
      </c>
      <c r="I77" s="90">
        <f>+กพ!I15</f>
        <v>0</v>
      </c>
      <c r="J77" s="88">
        <f>+กพ!J15</f>
        <v>0.62849999999999995</v>
      </c>
      <c r="K77" s="88">
        <f>+กพ!K15</f>
        <v>0.62350000000000005</v>
      </c>
      <c r="L77" s="84">
        <f>+กพ!L15</f>
        <v>8741.76</v>
      </c>
      <c r="M77" s="90">
        <f>+กพ!M15</f>
        <v>54.63</v>
      </c>
      <c r="N77" s="90">
        <f>+กพ!N15</f>
        <v>82.26</v>
      </c>
      <c r="O77" s="90">
        <f>+กพ!O15</f>
        <v>7.33</v>
      </c>
      <c r="P77" s="90">
        <f>+กพ!P15</f>
        <v>0.95</v>
      </c>
      <c r="Q77" s="90">
        <f>+กพ!Q15</f>
        <v>3.38</v>
      </c>
      <c r="R77" s="90">
        <f>+กพ!R15</f>
        <v>1.67</v>
      </c>
      <c r="S77" s="90">
        <f>+กพ!S15</f>
        <v>3.21</v>
      </c>
      <c r="T77" s="90">
        <f>+กพ!T15</f>
        <v>3.1</v>
      </c>
      <c r="U77" s="88">
        <f>+กพ!U15</f>
        <v>0.92230000000000001</v>
      </c>
      <c r="V77" s="80" t="s">
        <v>124</v>
      </c>
    </row>
    <row r="78" spans="1:22" s="1" customFormat="1" ht="23.25" x14ac:dyDescent="0.5">
      <c r="A78" s="4" t="s">
        <v>30</v>
      </c>
      <c r="B78" s="15">
        <f>+กพ!B16</f>
        <v>59</v>
      </c>
      <c r="C78" s="15">
        <f>+กพ!C16</f>
        <v>2</v>
      </c>
      <c r="D78" s="90">
        <f>+กพ!D16</f>
        <v>3.39</v>
      </c>
      <c r="E78" s="90">
        <f>+กพ!E16</f>
        <v>0</v>
      </c>
      <c r="F78" s="90">
        <f>+กพ!F16</f>
        <v>10.17</v>
      </c>
      <c r="G78" s="90">
        <f>+กพ!G16</f>
        <v>0</v>
      </c>
      <c r="H78" s="90">
        <f>+กพ!H16</f>
        <v>0</v>
      </c>
      <c r="I78" s="90">
        <f>+กพ!I16</f>
        <v>0</v>
      </c>
      <c r="J78" s="88">
        <f>+กพ!J16</f>
        <v>0.42830000000000001</v>
      </c>
      <c r="K78" s="88">
        <f>+กพ!K16</f>
        <v>0.42509999999999998</v>
      </c>
      <c r="L78" s="84">
        <f>+กพ!L16</f>
        <v>8247.59</v>
      </c>
      <c r="M78" s="90">
        <f>+กพ!M16</f>
        <v>71.930000000000007</v>
      </c>
      <c r="N78" s="90">
        <f>+กพ!N16</f>
        <v>61.85</v>
      </c>
      <c r="O78" s="90">
        <f>+กพ!O16</f>
        <v>5.9</v>
      </c>
      <c r="P78" s="90">
        <f>+กพ!P16</f>
        <v>1.06</v>
      </c>
      <c r="Q78" s="90">
        <f>+กพ!Q16</f>
        <v>4.25</v>
      </c>
      <c r="R78" s="90">
        <f>+กพ!R16</f>
        <v>1.67</v>
      </c>
      <c r="S78" s="90">
        <f>+กพ!S16</f>
        <v>2.86</v>
      </c>
      <c r="T78" s="90">
        <f>+กพ!T16</f>
        <v>2.83</v>
      </c>
      <c r="U78" s="88">
        <f>+กพ!U16</f>
        <v>0</v>
      </c>
      <c r="V78" s="80" t="s">
        <v>124</v>
      </c>
    </row>
    <row r="79" spans="1:22" s="1" customFormat="1" ht="23.25" x14ac:dyDescent="0.5">
      <c r="A79" s="4" t="s">
        <v>31</v>
      </c>
      <c r="B79" s="15">
        <f>+กพ!B17</f>
        <v>238</v>
      </c>
      <c r="C79" s="15">
        <f>+กพ!C17</f>
        <v>1</v>
      </c>
      <c r="D79" s="90">
        <f>+กพ!D17</f>
        <v>0</v>
      </c>
      <c r="E79" s="90">
        <f>+กพ!E17</f>
        <v>0</v>
      </c>
      <c r="F79" s="90">
        <f>+กพ!F17</f>
        <v>3.78</v>
      </c>
      <c r="G79" s="90">
        <f>+กพ!G17</f>
        <v>0</v>
      </c>
      <c r="H79" s="90">
        <f>+กพ!H17</f>
        <v>0</v>
      </c>
      <c r="I79" s="90">
        <f>+กพ!I17</f>
        <v>0</v>
      </c>
      <c r="J79" s="88">
        <f>+กพ!J17</f>
        <v>0.56259999999999999</v>
      </c>
      <c r="K79" s="88">
        <f>+กพ!K17</f>
        <v>0.56130000000000002</v>
      </c>
      <c r="L79" s="84">
        <f>+กพ!L17</f>
        <v>9537.2999999999993</v>
      </c>
      <c r="M79" s="90">
        <f>+กพ!M17</f>
        <v>60.76</v>
      </c>
      <c r="N79" s="90">
        <f>+กพ!N17</f>
        <v>83.69</v>
      </c>
      <c r="O79" s="90">
        <f>+กพ!O17</f>
        <v>7.6</v>
      </c>
      <c r="P79" s="90">
        <f>+กพ!P17</f>
        <v>1.02</v>
      </c>
      <c r="Q79" s="90">
        <f>+กพ!Q17</f>
        <v>4</v>
      </c>
      <c r="R79" s="90">
        <f>+กพ!R17</f>
        <v>2.35</v>
      </c>
      <c r="S79" s="90">
        <f>+กพ!S17</f>
        <v>3.2</v>
      </c>
      <c r="T79" s="90">
        <f>+กพ!T17</f>
        <v>3.08</v>
      </c>
      <c r="U79" s="88">
        <f>+กพ!U17</f>
        <v>0.78369999999999995</v>
      </c>
      <c r="V79" s="80" t="s">
        <v>124</v>
      </c>
    </row>
    <row r="80" spans="1:22" s="1" customFormat="1" ht="23.25" x14ac:dyDescent="0.5">
      <c r="A80" s="4" t="s">
        <v>32</v>
      </c>
      <c r="B80" s="15">
        <f>+กพ!B18</f>
        <v>96</v>
      </c>
      <c r="C80" s="15">
        <f>+กพ!C18</f>
        <v>0</v>
      </c>
      <c r="D80" s="90">
        <f>+กพ!D18</f>
        <v>0</v>
      </c>
      <c r="E80" s="90">
        <f>+กพ!E18</f>
        <v>0</v>
      </c>
      <c r="F80" s="90">
        <f>+กพ!F18</f>
        <v>4.17</v>
      </c>
      <c r="G80" s="90">
        <f>+กพ!G18</f>
        <v>0</v>
      </c>
      <c r="H80" s="90">
        <f>+กพ!H18</f>
        <v>0</v>
      </c>
      <c r="I80" s="90">
        <f>+กพ!I18</f>
        <v>0</v>
      </c>
      <c r="J80" s="88">
        <f>+กพ!J18</f>
        <v>0.71870000000000001</v>
      </c>
      <c r="K80" s="88">
        <f>+กพ!K18</f>
        <v>0.70850000000000002</v>
      </c>
      <c r="L80" s="84">
        <f>+กพ!L18</f>
        <v>7066.89</v>
      </c>
      <c r="M80" s="90">
        <f>+กพ!M18</f>
        <v>45.83</v>
      </c>
      <c r="N80" s="90">
        <f>+กพ!N18</f>
        <v>97.5</v>
      </c>
      <c r="O80" s="90">
        <f>+กพ!O18</f>
        <v>9.5</v>
      </c>
      <c r="P80" s="90">
        <f>+กพ!P18</f>
        <v>0.89</v>
      </c>
      <c r="Q80" s="90">
        <f>+กพ!Q18</f>
        <v>3.15</v>
      </c>
      <c r="R80" s="90">
        <f>+กพ!R18</f>
        <v>1.4</v>
      </c>
      <c r="S80" s="90">
        <f>+กพ!S18</f>
        <v>3.04</v>
      </c>
      <c r="T80" s="90">
        <f>+กพ!T18</f>
        <v>2.86</v>
      </c>
      <c r="U80" s="88">
        <f>+กพ!U18</f>
        <v>1.2209000000000001</v>
      </c>
      <c r="V80" s="80" t="s">
        <v>124</v>
      </c>
    </row>
    <row r="81" spans="1:22" s="1" customFormat="1" ht="23.25" x14ac:dyDescent="0.5">
      <c r="A81" s="4" t="s">
        <v>33</v>
      </c>
      <c r="B81" s="15">
        <f>+กพ!B19</f>
        <v>108</v>
      </c>
      <c r="C81" s="15">
        <f>+กพ!C19</f>
        <v>0</v>
      </c>
      <c r="D81" s="90">
        <f>+กพ!D19</f>
        <v>0</v>
      </c>
      <c r="E81" s="90">
        <f>+กพ!E19</f>
        <v>0</v>
      </c>
      <c r="F81" s="90">
        <f>+กพ!F19</f>
        <v>7.41</v>
      </c>
      <c r="G81" s="90">
        <f>+กพ!G19</f>
        <v>0</v>
      </c>
      <c r="H81" s="90">
        <f>+กพ!H19</f>
        <v>0</v>
      </c>
      <c r="I81" s="90">
        <f>+กพ!I19</f>
        <v>0</v>
      </c>
      <c r="J81" s="88">
        <f>+กพ!J19</f>
        <v>0.57150000000000001</v>
      </c>
      <c r="K81" s="88">
        <f>+กพ!K19</f>
        <v>0.57130000000000003</v>
      </c>
      <c r="L81" s="84">
        <f>+กพ!L19</f>
        <v>8185.19</v>
      </c>
      <c r="M81" s="90">
        <f>+กพ!M19</f>
        <v>81.849999999999994</v>
      </c>
      <c r="N81" s="90">
        <f>+กพ!N19</f>
        <v>151.07</v>
      </c>
      <c r="O81" s="90">
        <f>+กพ!O19</f>
        <v>10.8</v>
      </c>
      <c r="P81" s="90">
        <f>+กพ!P19</f>
        <v>1.18</v>
      </c>
      <c r="Q81" s="90">
        <f>+กพ!Q19</f>
        <v>6.93</v>
      </c>
      <c r="R81" s="90">
        <f>+กพ!R19</f>
        <v>1.33</v>
      </c>
      <c r="S81" s="90">
        <f>+กพ!S19</f>
        <v>3.6</v>
      </c>
      <c r="T81" s="90">
        <f>+กพ!T19</f>
        <v>3.91</v>
      </c>
      <c r="U81" s="88">
        <f>+กพ!U19</f>
        <v>0</v>
      </c>
      <c r="V81" s="80" t="s">
        <v>124</v>
      </c>
    </row>
    <row r="82" spans="1:22" s="1" customFormat="1" ht="23.25" x14ac:dyDescent="0.5">
      <c r="A82" s="4" t="s">
        <v>102</v>
      </c>
      <c r="B82" s="15">
        <f>+มีค!B4</f>
        <v>2741</v>
      </c>
      <c r="C82" s="15">
        <f>+มีค!C4</f>
        <v>0</v>
      </c>
      <c r="D82" s="90">
        <f>+มีค!D4</f>
        <v>6.64</v>
      </c>
      <c r="E82" s="90">
        <f>+มีค!E4</f>
        <v>0</v>
      </c>
      <c r="F82" s="90">
        <f>+มีค!F4</f>
        <v>2.85</v>
      </c>
      <c r="G82" s="90">
        <f>+มีค!G4</f>
        <v>0</v>
      </c>
      <c r="H82" s="90">
        <f>+มีค!H4</f>
        <v>2.48</v>
      </c>
      <c r="I82" s="90">
        <f>+มีค!I4</f>
        <v>4.9400000000000004</v>
      </c>
      <c r="J82" s="88">
        <f>+มีค!J4</f>
        <v>1.5276000000000001</v>
      </c>
      <c r="K82" s="88">
        <f>+มีค!K4</f>
        <v>1.5237000000000001</v>
      </c>
      <c r="L82" s="84">
        <f>+มีค!L4</f>
        <v>12421.41</v>
      </c>
      <c r="M82" s="90">
        <f>+มีค!M4</f>
        <v>35.43</v>
      </c>
      <c r="N82" s="90">
        <f>+มีค!N4</f>
        <v>83.93</v>
      </c>
      <c r="O82" s="90">
        <f>+มีค!O4</f>
        <v>4.7699999999999996</v>
      </c>
      <c r="P82" s="90">
        <f>+มีค!P4</f>
        <v>1.1000000000000001</v>
      </c>
      <c r="Q82" s="90">
        <f>+มีค!Q4</f>
        <v>6.18</v>
      </c>
      <c r="R82" s="90">
        <f>+มีค!R4</f>
        <v>4.09</v>
      </c>
      <c r="S82" s="90">
        <f>+มีค!S4</f>
        <v>5.62</v>
      </c>
      <c r="T82" s="90">
        <f>+มีค!T4</f>
        <v>5.2</v>
      </c>
      <c r="U82" s="88">
        <f>+มีค!U4</f>
        <v>3.2625000000000002</v>
      </c>
      <c r="V82" s="80" t="s">
        <v>125</v>
      </c>
    </row>
    <row r="83" spans="1:22" s="1" customFormat="1" ht="23.25" x14ac:dyDescent="0.5">
      <c r="A83" s="4" t="s">
        <v>103</v>
      </c>
      <c r="B83" s="15">
        <f>+มีค!B5</f>
        <v>906</v>
      </c>
      <c r="C83" s="15">
        <f>+มีค!C5</f>
        <v>0</v>
      </c>
      <c r="D83" s="90">
        <f>+มีค!D5</f>
        <v>5.19</v>
      </c>
      <c r="E83" s="90">
        <f>+มีค!E5</f>
        <v>0</v>
      </c>
      <c r="F83" s="90">
        <f>+มีค!F5</f>
        <v>3.31</v>
      </c>
      <c r="G83" s="90">
        <f>+มีค!G5</f>
        <v>0</v>
      </c>
      <c r="H83" s="90">
        <f>+มีค!H5</f>
        <v>0</v>
      </c>
      <c r="I83" s="90">
        <f>+มีค!I5</f>
        <v>9.9</v>
      </c>
      <c r="J83" s="88">
        <f>+มีค!J5</f>
        <v>1.2345999999999999</v>
      </c>
      <c r="K83" s="88">
        <f>+มีค!K5</f>
        <v>1.2364999999999999</v>
      </c>
      <c r="L83" s="84">
        <f>+มีค!L5</f>
        <v>13027.27</v>
      </c>
      <c r="M83" s="90">
        <f>+มีค!M5</f>
        <v>37.42</v>
      </c>
      <c r="N83" s="90">
        <f>+มีค!N5</f>
        <v>89.95</v>
      </c>
      <c r="O83" s="90">
        <f>+มีค!O5</f>
        <v>4.92</v>
      </c>
      <c r="P83" s="90">
        <f>+มีค!P5</f>
        <v>1.33</v>
      </c>
      <c r="Q83" s="90">
        <f>+มีค!Q5</f>
        <v>7.47</v>
      </c>
      <c r="R83" s="90">
        <f>+มีค!R5</f>
        <v>5.14</v>
      </c>
      <c r="S83" s="90">
        <f>+มีค!S5</f>
        <v>5.62</v>
      </c>
      <c r="T83" s="90">
        <f>+มีค!T5</f>
        <v>5.6</v>
      </c>
      <c r="U83" s="88">
        <f>+มีค!U5</f>
        <v>0.26450000000000001</v>
      </c>
      <c r="V83" s="80" t="s">
        <v>125</v>
      </c>
    </row>
    <row r="84" spans="1:22" s="1" customFormat="1" ht="23.25" x14ac:dyDescent="0.5">
      <c r="A84" s="4" t="s">
        <v>47</v>
      </c>
      <c r="B84" s="15">
        <f>+มีค!B6</f>
        <v>240</v>
      </c>
      <c r="C84" s="15">
        <f>+มีค!C6</f>
        <v>0</v>
      </c>
      <c r="D84" s="90">
        <f>+มีค!D6</f>
        <v>0.83</v>
      </c>
      <c r="E84" s="90">
        <f>+มีค!E6</f>
        <v>0</v>
      </c>
      <c r="F84" s="90">
        <f>+มีค!F6</f>
        <v>5.83</v>
      </c>
      <c r="G84" s="90">
        <f>+มีค!G6</f>
        <v>0</v>
      </c>
      <c r="H84" s="90">
        <f>+มีค!H6</f>
        <v>0</v>
      </c>
      <c r="I84" s="90">
        <f>+มีค!I6</f>
        <v>0</v>
      </c>
      <c r="J84" s="88">
        <f>+มีค!J6</f>
        <v>0.57650000000000001</v>
      </c>
      <c r="K84" s="88">
        <f>+มีค!K6</f>
        <v>0.57250000000000001</v>
      </c>
      <c r="L84" s="84">
        <f>+มีค!L6</f>
        <v>9142.56</v>
      </c>
      <c r="M84" s="90">
        <f>+มีค!M6</f>
        <v>59.58</v>
      </c>
      <c r="N84" s="90">
        <f>+มีค!N6</f>
        <v>89.68</v>
      </c>
      <c r="O84" s="90">
        <f>+มีค!O6</f>
        <v>7.63</v>
      </c>
      <c r="P84" s="90">
        <f>+มีค!P6</f>
        <v>1.2</v>
      </c>
      <c r="Q84" s="90">
        <f>+มีค!Q6</f>
        <v>2.2799999999999998</v>
      </c>
      <c r="R84" s="90">
        <f>+มีค!R6</f>
        <v>3.47</v>
      </c>
      <c r="S84" s="90">
        <f>+มีค!S6</f>
        <v>3.9</v>
      </c>
      <c r="T84" s="90">
        <f>+มีค!T6</f>
        <v>3.57</v>
      </c>
      <c r="U84" s="88">
        <f>+มีค!U6</f>
        <v>0.69720000000000004</v>
      </c>
      <c r="V84" s="80" t="s">
        <v>125</v>
      </c>
    </row>
    <row r="85" spans="1:22" s="1" customFormat="1" ht="20.25" customHeight="1" x14ac:dyDescent="0.5">
      <c r="A85" s="4" t="s">
        <v>48</v>
      </c>
      <c r="B85" s="15">
        <f>+มีค!B7</f>
        <v>208</v>
      </c>
      <c r="C85" s="15">
        <f>+มีค!C7</f>
        <v>0</v>
      </c>
      <c r="D85" s="90">
        <f>+มีค!D7</f>
        <v>2.4</v>
      </c>
      <c r="E85" s="90">
        <f>+มีค!E7</f>
        <v>0</v>
      </c>
      <c r="F85" s="90">
        <f>+มีค!F7</f>
        <v>4.33</v>
      </c>
      <c r="G85" s="90">
        <f>+มีค!G7</f>
        <v>0</v>
      </c>
      <c r="H85" s="90">
        <f>+มีค!H7</f>
        <v>0</v>
      </c>
      <c r="I85" s="90">
        <f>+มีค!I7</f>
        <v>0</v>
      </c>
      <c r="J85" s="88">
        <f>+มีค!J7</f>
        <v>0.71850000000000003</v>
      </c>
      <c r="K85" s="88">
        <f>+มีค!K7</f>
        <v>0.71509999999999996</v>
      </c>
      <c r="L85" s="84">
        <f>+มีค!L7</f>
        <v>8540.02</v>
      </c>
      <c r="M85" s="90">
        <f>+มีค!M7</f>
        <v>47.6</v>
      </c>
      <c r="N85" s="90">
        <f>+มีค!N7</f>
        <v>78.489999999999995</v>
      </c>
      <c r="O85" s="90">
        <f>+มีค!O7</f>
        <v>5.67</v>
      </c>
      <c r="P85" s="90">
        <f>+มีค!P7</f>
        <v>1.27</v>
      </c>
      <c r="Q85" s="90">
        <f>+มีค!Q7</f>
        <v>3.76</v>
      </c>
      <c r="R85" s="90">
        <f>+มีค!R7</f>
        <v>3.91</v>
      </c>
      <c r="S85" s="90">
        <f>+มีค!S7</f>
        <v>4.68</v>
      </c>
      <c r="T85" s="90">
        <f>+มีค!T7</f>
        <v>4.25</v>
      </c>
      <c r="U85" s="88">
        <f>+มีค!U7</f>
        <v>1.0325</v>
      </c>
      <c r="V85" s="80" t="s">
        <v>125</v>
      </c>
    </row>
    <row r="86" spans="1:22" s="1" customFormat="1" ht="23.25" x14ac:dyDescent="0.5">
      <c r="A86" s="4" t="s">
        <v>22</v>
      </c>
      <c r="B86" s="15">
        <f>+มีค!B8</f>
        <v>190</v>
      </c>
      <c r="C86" s="15">
        <f>+มีค!C8</f>
        <v>4</v>
      </c>
      <c r="D86" s="90">
        <f>+มีค!D8</f>
        <v>0.53</v>
      </c>
      <c r="E86" s="90">
        <f>+มีค!E8</f>
        <v>0</v>
      </c>
      <c r="F86" s="90">
        <f>+มีค!F8</f>
        <v>4.21</v>
      </c>
      <c r="G86" s="90">
        <f>+มีค!G8</f>
        <v>0</v>
      </c>
      <c r="H86" s="90">
        <f>+มีค!H8</f>
        <v>0</v>
      </c>
      <c r="I86" s="90">
        <f>+มีค!I8</f>
        <v>0</v>
      </c>
      <c r="J86" s="88">
        <f>+มีค!J8</f>
        <v>0.60760000000000003</v>
      </c>
      <c r="K86" s="88">
        <f>+มีค!K8</f>
        <v>0.60119999999999996</v>
      </c>
      <c r="L86" s="84">
        <f>+มีค!L8</f>
        <v>7213.44</v>
      </c>
      <c r="M86" s="90">
        <f>+มีค!M8</f>
        <v>55.38</v>
      </c>
      <c r="N86" s="90">
        <f>+มีค!N8</f>
        <v>57.96</v>
      </c>
      <c r="O86" s="90">
        <f>+มีค!O8</f>
        <v>6.27</v>
      </c>
      <c r="P86" s="90">
        <f>+มีค!P8</f>
        <v>0.91</v>
      </c>
      <c r="Q86" s="90">
        <f>+มีค!Q8</f>
        <v>3.29</v>
      </c>
      <c r="R86" s="90">
        <f>+มีค!R8</f>
        <v>2.1800000000000002</v>
      </c>
      <c r="S86" s="90">
        <f>+มีค!S8</f>
        <v>2.91</v>
      </c>
      <c r="T86" s="90">
        <f>+มีค!T8</f>
        <v>2.86</v>
      </c>
      <c r="U86" s="88">
        <f>+มีค!U8</f>
        <v>1.0159</v>
      </c>
      <c r="V86" s="80" t="s">
        <v>125</v>
      </c>
    </row>
    <row r="87" spans="1:22" s="1" customFormat="1" ht="23.25" x14ac:dyDescent="0.5">
      <c r="A87" s="4" t="s">
        <v>23</v>
      </c>
      <c r="B87" s="15">
        <f>+มีค!B9</f>
        <v>103</v>
      </c>
      <c r="C87" s="15">
        <f>+มีค!C9</f>
        <v>0</v>
      </c>
      <c r="D87" s="90">
        <f>+มีค!D9</f>
        <v>0</v>
      </c>
      <c r="E87" s="90">
        <f>+มีค!E9</f>
        <v>0</v>
      </c>
      <c r="F87" s="90">
        <f>+มีค!F9</f>
        <v>2.91</v>
      </c>
      <c r="G87" s="90">
        <f>+มีค!G9</f>
        <v>0</v>
      </c>
      <c r="H87" s="90">
        <f>+มีค!H9</f>
        <v>0</v>
      </c>
      <c r="I87" s="90">
        <f>+มีค!I9</f>
        <v>0</v>
      </c>
      <c r="J87" s="88">
        <f>+มีค!J9</f>
        <v>0.68010000000000004</v>
      </c>
      <c r="K87" s="88">
        <f>+มีค!K9</f>
        <v>0.67749999999999999</v>
      </c>
      <c r="L87" s="84">
        <f>+มีค!L9</f>
        <v>5987.66</v>
      </c>
      <c r="M87" s="90">
        <f>+มีค!M9</f>
        <v>56.31</v>
      </c>
      <c r="N87" s="90">
        <f>+มีค!N9</f>
        <v>33.56</v>
      </c>
      <c r="O87" s="90">
        <f>+มีค!O9</f>
        <v>3.43</v>
      </c>
      <c r="P87" s="90">
        <f>+มีค!P9</f>
        <v>0.92</v>
      </c>
      <c r="Q87" s="90">
        <f>+มีค!Q9</f>
        <v>2.15</v>
      </c>
      <c r="R87" s="90">
        <f>+มีค!R9</f>
        <v>2</v>
      </c>
      <c r="S87" s="90">
        <f>+มีค!S9</f>
        <v>2.91</v>
      </c>
      <c r="T87" s="90">
        <f>+มีค!T9</f>
        <v>2.93</v>
      </c>
      <c r="U87" s="88">
        <f>+มีค!U9</f>
        <v>1.3197000000000001</v>
      </c>
      <c r="V87" s="80" t="s">
        <v>125</v>
      </c>
    </row>
    <row r="88" spans="1:22" s="1" customFormat="1" ht="23.25" x14ac:dyDescent="0.5">
      <c r="A88" s="4" t="s">
        <v>24</v>
      </c>
      <c r="B88" s="15">
        <f>+มีค!B10</f>
        <v>333</v>
      </c>
      <c r="C88" s="15">
        <f>+มีค!C10</f>
        <v>1</v>
      </c>
      <c r="D88" s="90">
        <f>+มีค!D10</f>
        <v>0.9</v>
      </c>
      <c r="E88" s="90">
        <f>+มีค!E10</f>
        <v>0</v>
      </c>
      <c r="F88" s="90">
        <f>+มีค!F10</f>
        <v>3</v>
      </c>
      <c r="G88" s="90">
        <f>+มีค!G10</f>
        <v>0</v>
      </c>
      <c r="H88" s="90">
        <f>+มีค!H10</f>
        <v>0</v>
      </c>
      <c r="I88" s="90">
        <f>+มีค!I10</f>
        <v>0</v>
      </c>
      <c r="J88" s="88">
        <f>+มีค!J10</f>
        <v>0.56140000000000001</v>
      </c>
      <c r="K88" s="88">
        <f>+มีค!K10</f>
        <v>0.56130000000000002</v>
      </c>
      <c r="L88" s="84">
        <f>+มีค!L10</f>
        <v>9175.3799999999992</v>
      </c>
      <c r="M88" s="90">
        <f>+มีค!M10</f>
        <v>63.25</v>
      </c>
      <c r="N88" s="90">
        <f>+มีค!N10</f>
        <v>60.91</v>
      </c>
      <c r="O88" s="90">
        <f>+มีค!O10</f>
        <v>5.08</v>
      </c>
      <c r="P88" s="90">
        <f>+มีค!P10</f>
        <v>1.1499999999999999</v>
      </c>
      <c r="Q88" s="90">
        <f>+มีค!Q10</f>
        <v>3.81</v>
      </c>
      <c r="R88" s="90">
        <f>+มีค!R10</f>
        <v>2.63</v>
      </c>
      <c r="S88" s="90">
        <f>+มีค!S10</f>
        <v>3.52</v>
      </c>
      <c r="T88" s="90">
        <f>+มีค!T10</f>
        <v>3.58</v>
      </c>
      <c r="U88" s="88">
        <f>+มีค!U10</f>
        <v>0.75280000000000002</v>
      </c>
      <c r="V88" s="80" t="s">
        <v>125</v>
      </c>
    </row>
    <row r="89" spans="1:22" s="1" customFormat="1" ht="23.25" x14ac:dyDescent="0.5">
      <c r="A89" s="4" t="s">
        <v>25</v>
      </c>
      <c r="B89" s="15">
        <f>+มีค!B11</f>
        <v>223</v>
      </c>
      <c r="C89" s="15">
        <f>+มีค!C11</f>
        <v>8</v>
      </c>
      <c r="D89" s="90">
        <f>+มีค!D11</f>
        <v>0.45</v>
      </c>
      <c r="E89" s="90">
        <f>+มีค!E11</f>
        <v>0</v>
      </c>
      <c r="F89" s="90">
        <f>+มีค!F11</f>
        <v>4.93</v>
      </c>
      <c r="G89" s="90">
        <f>+มีค!G11</f>
        <v>0</v>
      </c>
      <c r="H89" s="90">
        <f>+มีค!H11</f>
        <v>0</v>
      </c>
      <c r="I89" s="90">
        <f>+มีค!I11</f>
        <v>0</v>
      </c>
      <c r="J89" s="88">
        <f>+มีค!J11</f>
        <v>0.67010000000000003</v>
      </c>
      <c r="K89" s="88">
        <f>+มีค!K11</f>
        <v>0.66820000000000002</v>
      </c>
      <c r="L89" s="84">
        <f>+มีค!L11</f>
        <v>6555.74</v>
      </c>
      <c r="M89" s="90">
        <f>+มีค!M11</f>
        <v>53.49</v>
      </c>
      <c r="N89" s="90">
        <f>+มีค!N11</f>
        <v>85.59</v>
      </c>
      <c r="O89" s="90">
        <f>+มีค!O11</f>
        <v>7.23</v>
      </c>
      <c r="P89" s="90">
        <f>+มีค!P11</f>
        <v>1.1599999999999999</v>
      </c>
      <c r="Q89" s="90">
        <f>+มีค!Q11</f>
        <v>3.5</v>
      </c>
      <c r="R89" s="90">
        <f>+มีค!R11</f>
        <v>2.1</v>
      </c>
      <c r="S89" s="90">
        <f>+มีค!S11</f>
        <v>3.96</v>
      </c>
      <c r="T89" s="90">
        <f>+มีค!T11</f>
        <v>3.64</v>
      </c>
      <c r="U89" s="88">
        <f>+มีค!U11</f>
        <v>1.2329000000000001</v>
      </c>
      <c r="V89" s="80" t="s">
        <v>125</v>
      </c>
    </row>
    <row r="90" spans="1:22" s="1" customFormat="1" ht="23.25" x14ac:dyDescent="0.5">
      <c r="A90" s="4" t="s">
        <v>26</v>
      </c>
      <c r="B90" s="15">
        <f>+มีค!B12</f>
        <v>193</v>
      </c>
      <c r="C90" s="15">
        <f>+มีค!C12</f>
        <v>0</v>
      </c>
      <c r="D90" s="90">
        <f>+มีค!D12</f>
        <v>0.52</v>
      </c>
      <c r="E90" s="90">
        <f>+มีค!E12</f>
        <v>0</v>
      </c>
      <c r="F90" s="90">
        <f>+มีค!F12</f>
        <v>7.77</v>
      </c>
      <c r="G90" s="90">
        <f>+มีค!G12</f>
        <v>0</v>
      </c>
      <c r="H90" s="90">
        <f>+มีค!H12</f>
        <v>0</v>
      </c>
      <c r="I90" s="90">
        <f>+มีค!I12</f>
        <v>0</v>
      </c>
      <c r="J90" s="88">
        <f>+มีค!J12</f>
        <v>0.54549999999999998</v>
      </c>
      <c r="K90" s="88">
        <f>+มีค!K12</f>
        <v>0.54379999999999995</v>
      </c>
      <c r="L90" s="84">
        <f>+มีค!L12</f>
        <v>8116.04</v>
      </c>
      <c r="M90" s="90">
        <f>+มีค!M12</f>
        <v>56.99</v>
      </c>
      <c r="N90" s="90">
        <f>+มีค!N12</f>
        <v>59.89</v>
      </c>
      <c r="O90" s="90">
        <f>+มีค!O12</f>
        <v>6.37</v>
      </c>
      <c r="P90" s="90">
        <f>+มีค!P12</f>
        <v>1.01</v>
      </c>
      <c r="Q90" s="90">
        <f>+มีค!Q12</f>
        <v>3.36</v>
      </c>
      <c r="R90" s="90">
        <f>+มีค!R12</f>
        <v>1</v>
      </c>
      <c r="S90" s="90">
        <f>+มีค!S12</f>
        <v>3</v>
      </c>
      <c r="T90" s="90">
        <f>+มีค!T12</f>
        <v>2.91</v>
      </c>
      <c r="U90" s="88">
        <f>+มีค!U12</f>
        <v>0.86980000000000002</v>
      </c>
      <c r="V90" s="80" t="s">
        <v>125</v>
      </c>
    </row>
    <row r="91" spans="1:22" s="1" customFormat="1" ht="23.25" x14ac:dyDescent="0.5">
      <c r="A91" s="4" t="s">
        <v>27</v>
      </c>
      <c r="B91" s="15">
        <f>+มีค!B13</f>
        <v>263</v>
      </c>
      <c r="C91" s="15">
        <f>+มีค!C13</f>
        <v>69</v>
      </c>
      <c r="D91" s="90">
        <f>+มีค!D13</f>
        <v>0</v>
      </c>
      <c r="E91" s="90">
        <f>+มีค!E13</f>
        <v>0</v>
      </c>
      <c r="F91" s="90">
        <f>+มีค!F13</f>
        <v>4.18</v>
      </c>
      <c r="G91" s="90">
        <f>+มีค!G13</f>
        <v>0</v>
      </c>
      <c r="H91" s="90">
        <f>+มีค!H13</f>
        <v>0</v>
      </c>
      <c r="I91" s="90">
        <f>+มีค!I13</f>
        <v>0</v>
      </c>
      <c r="J91" s="88">
        <f>+มีค!J13</f>
        <v>0.58020000000000005</v>
      </c>
      <c r="K91" s="88">
        <f>+มีค!K13</f>
        <v>0.57779999999999998</v>
      </c>
      <c r="L91" s="84">
        <f>+มีค!L13</f>
        <v>8838.83</v>
      </c>
      <c r="M91" s="90">
        <f>+มีค!M13</f>
        <v>64.430000000000007</v>
      </c>
      <c r="N91" s="90">
        <f>+มีค!N13</f>
        <v>97.42</v>
      </c>
      <c r="O91" s="90">
        <f>+มีค!O13</f>
        <v>8.43</v>
      </c>
      <c r="P91" s="90">
        <f>+มีค!P13</f>
        <v>1.58</v>
      </c>
      <c r="Q91" s="90">
        <f>+มีค!Q13</f>
        <v>4.46</v>
      </c>
      <c r="R91" s="90">
        <f>+มีค!R13</f>
        <v>3.64</v>
      </c>
      <c r="S91" s="90">
        <f>+มีค!S13</f>
        <v>3.64</v>
      </c>
      <c r="T91" s="90">
        <f>+มีค!T13</f>
        <v>3.55</v>
      </c>
      <c r="U91" s="88">
        <f>+มีค!U13</f>
        <v>1.4287000000000001</v>
      </c>
      <c r="V91" s="80" t="s">
        <v>125</v>
      </c>
    </row>
    <row r="92" spans="1:22" s="1" customFormat="1" ht="23.25" x14ac:dyDescent="0.5">
      <c r="A92" s="4" t="s">
        <v>28</v>
      </c>
      <c r="B92" s="15">
        <f>+มีค!B14</f>
        <v>197</v>
      </c>
      <c r="C92" s="15">
        <f>+มีค!C14</f>
        <v>11</v>
      </c>
      <c r="D92" s="90">
        <f>+มีค!D14</f>
        <v>1.52</v>
      </c>
      <c r="E92" s="90">
        <f>+มีค!E14</f>
        <v>0</v>
      </c>
      <c r="F92" s="90">
        <f>+มีค!F14</f>
        <v>5.58</v>
      </c>
      <c r="G92" s="90">
        <f>+มีค!G14</f>
        <v>0</v>
      </c>
      <c r="H92" s="90">
        <f>+มีค!H14</f>
        <v>0</v>
      </c>
      <c r="I92" s="90">
        <f>+มีค!I14</f>
        <v>0</v>
      </c>
      <c r="J92" s="88">
        <f>+มีค!J14</f>
        <v>0.59460000000000002</v>
      </c>
      <c r="K92" s="88">
        <f>+มีค!K14</f>
        <v>0.59099999999999997</v>
      </c>
      <c r="L92" s="84">
        <f>+มีค!L14</f>
        <v>7917.1450000000004</v>
      </c>
      <c r="M92" s="90">
        <f>+มีค!M14</f>
        <v>54.3</v>
      </c>
      <c r="N92" s="90">
        <f>+มีค!N14</f>
        <v>62.04</v>
      </c>
      <c r="O92" s="90">
        <f>+มีค!O14</f>
        <v>6.47</v>
      </c>
      <c r="P92" s="90">
        <f>+มีค!P14</f>
        <v>1.02</v>
      </c>
      <c r="Q92" s="90">
        <f>+มีค!Q14</f>
        <v>1.5</v>
      </c>
      <c r="R92" s="90">
        <f>+มีค!R14</f>
        <v>2.21</v>
      </c>
      <c r="S92" s="90">
        <f>+มีค!S14</f>
        <v>3.25</v>
      </c>
      <c r="T92" s="90">
        <f>+มีค!T14</f>
        <v>2.96</v>
      </c>
      <c r="U92" s="88">
        <f>+มีค!U14</f>
        <v>0</v>
      </c>
      <c r="V92" s="80" t="s">
        <v>125</v>
      </c>
    </row>
    <row r="93" spans="1:22" s="1" customFormat="1" ht="23.25" x14ac:dyDescent="0.5">
      <c r="A93" s="4" t="s">
        <v>29</v>
      </c>
      <c r="B93" s="15">
        <f>+มีค!B15</f>
        <v>282</v>
      </c>
      <c r="C93" s="15">
        <f>+มีค!C15</f>
        <v>1</v>
      </c>
      <c r="D93" s="90">
        <f>+มีค!D15</f>
        <v>1.42</v>
      </c>
      <c r="E93" s="90">
        <f>+มีค!E15</f>
        <v>0</v>
      </c>
      <c r="F93" s="90">
        <f>+มีค!F15</f>
        <v>5.67</v>
      </c>
      <c r="G93" s="90">
        <f>+มีค!G15</f>
        <v>0</v>
      </c>
      <c r="H93" s="90">
        <f>+มีค!H15</f>
        <v>0</v>
      </c>
      <c r="I93" s="90">
        <f>+มีค!I15</f>
        <v>0</v>
      </c>
      <c r="J93" s="88">
        <f>+มีค!J15</f>
        <v>0.57150000000000001</v>
      </c>
      <c r="K93" s="88">
        <f>+มีค!K15</f>
        <v>0.56840000000000002</v>
      </c>
      <c r="L93" s="84">
        <f>+มีค!L15</f>
        <v>11853.73</v>
      </c>
      <c r="M93" s="90">
        <f>+มีค!M15</f>
        <v>62.28</v>
      </c>
      <c r="N93" s="90">
        <f>+มีค!N15</f>
        <v>92.24</v>
      </c>
      <c r="O93" s="90">
        <f>+มีค!O15</f>
        <v>8.9</v>
      </c>
      <c r="P93" s="90">
        <f>+มีค!P15</f>
        <v>1.07</v>
      </c>
      <c r="Q93" s="90">
        <f>+มีค!Q15</f>
        <v>3.88</v>
      </c>
      <c r="R93" s="90">
        <f>+มีค!R15</f>
        <v>2.2000000000000002</v>
      </c>
      <c r="S93" s="90">
        <f>+มีค!S15</f>
        <v>3.64</v>
      </c>
      <c r="T93" s="90">
        <f>+มีค!T15</f>
        <v>3.32</v>
      </c>
      <c r="U93" s="88">
        <f>+มีค!U15</f>
        <v>0.30199999999999999</v>
      </c>
      <c r="V93" s="80" t="s">
        <v>125</v>
      </c>
    </row>
    <row r="94" spans="1:22" s="1" customFormat="1" ht="23.25" x14ac:dyDescent="0.5">
      <c r="A94" s="4" t="s">
        <v>30</v>
      </c>
      <c r="B94" s="15">
        <f>+มีค!B16</f>
        <v>58</v>
      </c>
      <c r="C94" s="15">
        <f>+มีค!C16</f>
        <v>2</v>
      </c>
      <c r="D94" s="90">
        <f>+มีค!D16</f>
        <v>0</v>
      </c>
      <c r="E94" s="90">
        <f>+มีค!E16</f>
        <v>0</v>
      </c>
      <c r="F94" s="90">
        <f>+มีค!F16</f>
        <v>0</v>
      </c>
      <c r="G94" s="90">
        <f>+มีค!G16</f>
        <v>0</v>
      </c>
      <c r="H94" s="90">
        <f>+มีค!H16</f>
        <v>0</v>
      </c>
      <c r="I94" s="90">
        <f>+มีค!I16</f>
        <v>0</v>
      </c>
      <c r="J94" s="88">
        <f>+มีค!J16</f>
        <v>0.45040000000000002</v>
      </c>
      <c r="K94" s="88">
        <f>+มีค!K16</f>
        <v>0.44929999999999998</v>
      </c>
      <c r="L94" s="84">
        <f>+มีค!L16</f>
        <v>7634.51</v>
      </c>
      <c r="M94" s="90">
        <f>+มีค!M16</f>
        <v>71.430000000000007</v>
      </c>
      <c r="N94" s="90">
        <f>+มีค!N16</f>
        <v>50.32</v>
      </c>
      <c r="O94" s="90">
        <f>+มีค!O16</f>
        <v>5.6</v>
      </c>
      <c r="P94" s="90">
        <f>+มีค!P16</f>
        <v>1.1000000000000001</v>
      </c>
      <c r="Q94" s="90">
        <f>+มีค!Q16</f>
        <v>1.8</v>
      </c>
      <c r="R94" s="90">
        <f>+มีค!R16</f>
        <v>1.5</v>
      </c>
      <c r="S94" s="90">
        <f>+มีค!S16</f>
        <v>3.02</v>
      </c>
      <c r="T94" s="90">
        <f>+มีค!T16</f>
        <v>2.71</v>
      </c>
      <c r="U94" s="88">
        <f>+มีค!U16</f>
        <v>0</v>
      </c>
      <c r="V94" s="80" t="s">
        <v>125</v>
      </c>
    </row>
    <row r="95" spans="1:22" s="1" customFormat="1" ht="23.25" x14ac:dyDescent="0.5">
      <c r="A95" s="4" t="s">
        <v>31</v>
      </c>
      <c r="B95" s="15">
        <f>+มีค!B17</f>
        <v>206</v>
      </c>
      <c r="C95" s="15">
        <f>+มีค!C17</f>
        <v>2</v>
      </c>
      <c r="D95" s="90">
        <f>+มีค!D17</f>
        <v>0.97</v>
      </c>
      <c r="E95" s="90">
        <f>+มีค!E17</f>
        <v>0</v>
      </c>
      <c r="F95" s="90">
        <f>+มีค!F17</f>
        <v>1.46</v>
      </c>
      <c r="G95" s="90">
        <f>+มีค!G17</f>
        <v>0</v>
      </c>
      <c r="H95" s="90">
        <f>+มีค!H17</f>
        <v>0</v>
      </c>
      <c r="I95" s="90">
        <f>+มีค!I17</f>
        <v>83.33</v>
      </c>
      <c r="J95" s="88">
        <f>+มีค!J17</f>
        <v>0.62129999999999996</v>
      </c>
      <c r="K95" s="88">
        <f>+มีค!K17</f>
        <v>0.62139999999999995</v>
      </c>
      <c r="L95" s="84">
        <f>+มีค!L17</f>
        <v>10493.68</v>
      </c>
      <c r="M95" s="90">
        <f>+มีค!M17</f>
        <v>53.92</v>
      </c>
      <c r="N95" s="90">
        <f>+มีค!N17</f>
        <v>86.24</v>
      </c>
      <c r="O95" s="90">
        <f>+มีค!O17</f>
        <v>6.57</v>
      </c>
      <c r="P95" s="90">
        <f>+มีค!P17</f>
        <v>1.27</v>
      </c>
      <c r="Q95" s="90">
        <f>+มีค!Q17</f>
        <v>3.5</v>
      </c>
      <c r="R95" s="90">
        <f>+มีค!R17</f>
        <v>2.94</v>
      </c>
      <c r="S95" s="90">
        <f>+มีค!S17</f>
        <v>4.34</v>
      </c>
      <c r="T95" s="90">
        <f>+มีค!T17</f>
        <v>3.99</v>
      </c>
      <c r="U95" s="88">
        <f>+มีค!U17</f>
        <v>0.57830000000000004</v>
      </c>
      <c r="V95" s="80" t="s">
        <v>125</v>
      </c>
    </row>
    <row r="96" spans="1:22" s="1" customFormat="1" ht="23.25" x14ac:dyDescent="0.5">
      <c r="A96" s="4" t="s">
        <v>32</v>
      </c>
      <c r="B96" s="15">
        <f>+มีค!B18</f>
        <v>98</v>
      </c>
      <c r="C96" s="15">
        <f>+มีค!C18</f>
        <v>0</v>
      </c>
      <c r="D96" s="90">
        <f>+มีค!D18</f>
        <v>2.04</v>
      </c>
      <c r="E96" s="90">
        <f>+มีค!E18</f>
        <v>0</v>
      </c>
      <c r="F96" s="90">
        <f>+มีค!F18</f>
        <v>4.08</v>
      </c>
      <c r="G96" s="90">
        <f>+มีค!G18</f>
        <v>0</v>
      </c>
      <c r="H96" s="90">
        <f>+มีค!H18</f>
        <v>0</v>
      </c>
      <c r="I96" s="90">
        <f>+มีค!I18</f>
        <v>0</v>
      </c>
      <c r="J96" s="88">
        <f>+มีค!J18</f>
        <v>0.71409999999999996</v>
      </c>
      <c r="K96" s="88">
        <f>+มีค!K18</f>
        <v>0.70399999999999996</v>
      </c>
      <c r="L96" s="84">
        <f>+มีค!L18</f>
        <v>7289.44</v>
      </c>
      <c r="M96" s="90">
        <f>+มีค!M18</f>
        <v>46.94</v>
      </c>
      <c r="N96" s="90">
        <f>+มีค!N18</f>
        <v>80.67</v>
      </c>
      <c r="O96" s="90">
        <f>+มีค!O18</f>
        <v>9.6999999999999993</v>
      </c>
      <c r="P96" s="90">
        <f>+มีค!P18</f>
        <v>0.7</v>
      </c>
      <c r="Q96" s="90">
        <f>+มีค!Q18</f>
        <v>3.1</v>
      </c>
      <c r="R96" s="90">
        <f>+มีค!R18</f>
        <v>1.57</v>
      </c>
      <c r="S96" s="90">
        <f>+มีค!S18</f>
        <v>2.67</v>
      </c>
      <c r="T96" s="90">
        <f>+มีค!T18</f>
        <v>2.48</v>
      </c>
      <c r="U96" s="88">
        <f>+มีค!U18</f>
        <v>1.0353000000000001</v>
      </c>
      <c r="V96" s="80" t="s">
        <v>125</v>
      </c>
    </row>
    <row r="97" spans="1:22" s="1" customFormat="1" ht="23.25" x14ac:dyDescent="0.5">
      <c r="A97" s="4" t="s">
        <v>33</v>
      </c>
      <c r="B97" s="15">
        <f>+มีค!B19</f>
        <v>115</v>
      </c>
      <c r="C97" s="15">
        <f>+มีค!C19</f>
        <v>0</v>
      </c>
      <c r="D97" s="90">
        <f>+มีค!D19</f>
        <v>0.84</v>
      </c>
      <c r="E97" s="90">
        <f>+มีค!E19</f>
        <v>0</v>
      </c>
      <c r="F97" s="90">
        <f>+มีค!F19</f>
        <v>4.3499999999999996</v>
      </c>
      <c r="G97" s="90">
        <f>+มีค!G19</f>
        <v>0</v>
      </c>
      <c r="H97" s="90">
        <f>+มีค!H19</f>
        <v>0</v>
      </c>
      <c r="I97" s="90">
        <f>+มีค!I19</f>
        <v>0</v>
      </c>
      <c r="J97" s="88">
        <f>+มีค!J19</f>
        <v>0.55910000000000004</v>
      </c>
      <c r="K97" s="88">
        <f>+มีค!K19</f>
        <v>0.55379999999999996</v>
      </c>
      <c r="L97" s="84">
        <f>+มีค!L19</f>
        <v>6684.73</v>
      </c>
      <c r="M97" s="90">
        <f>+มีค!M19</f>
        <v>59.13</v>
      </c>
      <c r="N97" s="90">
        <f>+มีค!N19</f>
        <v>103.23</v>
      </c>
      <c r="O97" s="90">
        <f>+มีค!O19</f>
        <v>11.5</v>
      </c>
      <c r="P97" s="90">
        <f>+มีค!P19</f>
        <v>0.92</v>
      </c>
      <c r="Q97" s="90">
        <f>+มีค!Q19</f>
        <v>3.42</v>
      </c>
      <c r="R97" s="90">
        <f>+มีค!R19</f>
        <v>2</v>
      </c>
      <c r="S97" s="90">
        <f>+มีค!S19</f>
        <v>2.84</v>
      </c>
      <c r="T97" s="90">
        <f>+มีค!T19</f>
        <v>2.78</v>
      </c>
      <c r="U97" s="88">
        <f>+มีค!U19</f>
        <v>3.2242000000000002</v>
      </c>
      <c r="V97" s="80" t="s">
        <v>125</v>
      </c>
    </row>
    <row r="98" spans="1:22" s="1" customFormat="1" ht="23.25" x14ac:dyDescent="0.5">
      <c r="A98" s="4" t="s">
        <v>102</v>
      </c>
      <c r="B98" s="15">
        <f>+เมย!B4</f>
        <v>2714</v>
      </c>
      <c r="C98" s="15">
        <f>+เมย!C4</f>
        <v>0</v>
      </c>
      <c r="D98" s="90">
        <f>+เมย!D4</f>
        <v>5.45</v>
      </c>
      <c r="E98" s="90">
        <f>+เมย!E4</f>
        <v>5.33</v>
      </c>
      <c r="F98" s="90">
        <f>+เมย!F4</f>
        <v>2.91</v>
      </c>
      <c r="G98" s="90">
        <f>+เมย!G4</f>
        <v>0</v>
      </c>
      <c r="H98" s="90">
        <f>+เมย!H4</f>
        <v>4.47</v>
      </c>
      <c r="I98" s="90">
        <f>+เมย!I4</f>
        <v>4.45</v>
      </c>
      <c r="J98" s="88">
        <f>+เมย!J4</f>
        <v>1.4046000000000001</v>
      </c>
      <c r="K98" s="88">
        <f>+เมย!K4</f>
        <v>1.4011</v>
      </c>
      <c r="L98" s="84">
        <f>+เมย!L4</f>
        <v>11833.12</v>
      </c>
      <c r="M98" s="90">
        <f>+เมย!M4</f>
        <v>35.630000000000003</v>
      </c>
      <c r="N98" s="90">
        <f>+เมย!N4</f>
        <v>80.84</v>
      </c>
      <c r="O98" s="90">
        <f>+เมย!O4</f>
        <v>4.71</v>
      </c>
      <c r="P98" s="90">
        <f>+เมย!P4</f>
        <v>1.0900000000000001</v>
      </c>
      <c r="Q98" s="90">
        <f>+เมย!Q4</f>
        <v>6.14</v>
      </c>
      <c r="R98" s="90">
        <f>+เมย!R4</f>
        <v>4.7</v>
      </c>
      <c r="S98" s="90">
        <f>+เมย!S4</f>
        <v>5.13</v>
      </c>
      <c r="T98" s="90">
        <f>+เมย!T4</f>
        <v>4.93</v>
      </c>
      <c r="U98" s="88">
        <f>+เมย!U4</f>
        <v>3.5055000000000001</v>
      </c>
      <c r="V98" s="80" t="s">
        <v>126</v>
      </c>
    </row>
    <row r="99" spans="1:22" s="1" customFormat="1" ht="23.25" x14ac:dyDescent="0.5">
      <c r="A99" s="4" t="s">
        <v>103</v>
      </c>
      <c r="B99" s="15">
        <f>+เมย!B5</f>
        <v>897</v>
      </c>
      <c r="C99" s="15">
        <f>+เมย!C5</f>
        <v>0</v>
      </c>
      <c r="D99" s="90">
        <f>+เมย!D5</f>
        <v>3.9</v>
      </c>
      <c r="E99" s="90">
        <f>+เมย!E5</f>
        <v>0</v>
      </c>
      <c r="F99" s="90">
        <f>+เมย!F5</f>
        <v>3.23</v>
      </c>
      <c r="G99" s="90">
        <f>+เมย!G5</f>
        <v>0</v>
      </c>
      <c r="H99" s="90">
        <f>+เมย!H5</f>
        <v>0</v>
      </c>
      <c r="I99" s="90">
        <f>+เมย!I5</f>
        <v>0</v>
      </c>
      <c r="J99" s="88">
        <f>+เมย!J5</f>
        <v>1.1617</v>
      </c>
      <c r="K99" s="88">
        <f>+เมย!K5</f>
        <v>1.1617</v>
      </c>
      <c r="L99" s="84">
        <f>+เมย!L5</f>
        <v>12444.89</v>
      </c>
      <c r="M99" s="90">
        <f>+เมย!M5</f>
        <v>40.130000000000003</v>
      </c>
      <c r="N99" s="90">
        <f>+เมย!N5</f>
        <v>91.28</v>
      </c>
      <c r="O99" s="90">
        <f>+เมย!O5</f>
        <v>4.88</v>
      </c>
      <c r="P99" s="90">
        <f>+เมย!P5</f>
        <v>1.32</v>
      </c>
      <c r="Q99" s="90">
        <f>+เมย!Q5</f>
        <v>6.93</v>
      </c>
      <c r="R99" s="90">
        <f>+เมย!R5</f>
        <v>3.63</v>
      </c>
      <c r="S99" s="90">
        <f>+เมย!S5</f>
        <v>5.99</v>
      </c>
      <c r="T99" s="90">
        <f>+เมย!T5</f>
        <v>5.55</v>
      </c>
      <c r="U99" s="88">
        <f>+เมย!U5</f>
        <v>1.5790999999999999</v>
      </c>
      <c r="V99" s="80" t="s">
        <v>126</v>
      </c>
    </row>
    <row r="100" spans="1:22" s="1" customFormat="1" ht="23.25" x14ac:dyDescent="0.5">
      <c r="A100" s="4" t="s">
        <v>47</v>
      </c>
      <c r="B100" s="15">
        <f>+เมย!B6</f>
        <v>256</v>
      </c>
      <c r="C100" s="15">
        <f>+เมย!C6</f>
        <v>0</v>
      </c>
      <c r="D100" s="90">
        <f>+เมย!D6</f>
        <v>0.78</v>
      </c>
      <c r="E100" s="90">
        <f>+เมย!E6</f>
        <v>0</v>
      </c>
      <c r="F100" s="90">
        <f>+เมย!F6</f>
        <v>4.3</v>
      </c>
      <c r="G100" s="90">
        <f>+เมย!G6</f>
        <v>0</v>
      </c>
      <c r="H100" s="90">
        <f>+เมย!H6</f>
        <v>0</v>
      </c>
      <c r="I100" s="90">
        <f>+เมย!I6</f>
        <v>0</v>
      </c>
      <c r="J100" s="88">
        <f>+เมย!J6</f>
        <v>0.51529999999999998</v>
      </c>
      <c r="K100" s="88">
        <f>+เมย!K6</f>
        <v>0.51039999999999996</v>
      </c>
      <c r="L100" s="84">
        <f>+เมย!L6</f>
        <v>6759.38</v>
      </c>
      <c r="M100" s="90">
        <f>+เมย!M6</f>
        <v>63.67</v>
      </c>
      <c r="N100" s="90">
        <f>+เมย!N6</f>
        <v>63.11</v>
      </c>
      <c r="O100" s="90">
        <f>+เมย!O6</f>
        <v>8.1999999999999993</v>
      </c>
      <c r="P100" s="90">
        <f>+เมย!P6</f>
        <v>0.78</v>
      </c>
      <c r="Q100" s="90">
        <f>+เมย!Q6</f>
        <v>2.89</v>
      </c>
      <c r="R100" s="90">
        <f>+เมย!R6</f>
        <v>2.04</v>
      </c>
      <c r="S100" s="90">
        <f>+เมย!S6</f>
        <v>2.31</v>
      </c>
      <c r="T100" s="90">
        <f>+เมย!T6</f>
        <v>2.29</v>
      </c>
      <c r="U100" s="88">
        <f>+เมย!U6</f>
        <v>0.76629999999999998</v>
      </c>
      <c r="V100" s="80" t="s">
        <v>126</v>
      </c>
    </row>
    <row r="101" spans="1:22" s="1" customFormat="1" ht="20.25" customHeight="1" x14ac:dyDescent="0.5">
      <c r="A101" s="4" t="s">
        <v>48</v>
      </c>
      <c r="B101" s="15">
        <f>+เมย!B7</f>
        <v>185</v>
      </c>
      <c r="C101" s="15">
        <f>+เมย!C7</f>
        <v>0</v>
      </c>
      <c r="D101" s="90">
        <f>+เมย!D7</f>
        <v>2.16</v>
      </c>
      <c r="E101" s="90">
        <f>+เมย!E7</f>
        <v>0</v>
      </c>
      <c r="F101" s="90">
        <f>+เมย!F7</f>
        <v>4.32</v>
      </c>
      <c r="G101" s="90">
        <f>+เมย!G7</f>
        <v>0</v>
      </c>
      <c r="H101" s="90">
        <f>+เมย!H7</f>
        <v>0</v>
      </c>
      <c r="I101" s="90">
        <f>+เมย!I7</f>
        <v>0</v>
      </c>
      <c r="J101" s="88">
        <f>+เมย!J7</f>
        <v>0.68130000000000002</v>
      </c>
      <c r="K101" s="88">
        <f>+เมย!K7</f>
        <v>0.67989999999999995</v>
      </c>
      <c r="L101" s="84">
        <f>+เมย!L7</f>
        <v>8587.73</v>
      </c>
      <c r="M101" s="90">
        <f>+เมย!M7</f>
        <v>48.65</v>
      </c>
      <c r="N101" s="90">
        <f>+เมย!N7</f>
        <v>66.3</v>
      </c>
      <c r="O101" s="90">
        <f>+เมย!O7</f>
        <v>5.08</v>
      </c>
      <c r="P101" s="90">
        <f>+เมย!P7</f>
        <v>1.22</v>
      </c>
      <c r="Q101" s="90">
        <f>+เมย!Q7</f>
        <v>4.43</v>
      </c>
      <c r="R101" s="90">
        <f>+เมย!R7</f>
        <v>2.78</v>
      </c>
      <c r="S101" s="90">
        <f>+เมย!S7</f>
        <v>4.3099999999999996</v>
      </c>
      <c r="T101" s="90">
        <f>+เมย!T7</f>
        <v>3.89</v>
      </c>
      <c r="U101" s="88">
        <f>+เมย!U7</f>
        <v>1.1311</v>
      </c>
      <c r="V101" s="80" t="s">
        <v>126</v>
      </c>
    </row>
    <row r="102" spans="1:22" s="1" customFormat="1" ht="23.25" x14ac:dyDescent="0.5">
      <c r="A102" s="4" t="s">
        <v>22</v>
      </c>
      <c r="B102" s="15">
        <f>+เมย!B8</f>
        <v>150</v>
      </c>
      <c r="C102" s="15">
        <f>+เมย!C8</f>
        <v>1</v>
      </c>
      <c r="D102" s="90">
        <f>+เมย!D8</f>
        <v>1.33</v>
      </c>
      <c r="E102" s="90">
        <f>+เมย!E8</f>
        <v>0</v>
      </c>
      <c r="F102" s="90">
        <f>+เมย!F8</f>
        <v>4</v>
      </c>
      <c r="G102" s="90">
        <f>+เมย!G8</f>
        <v>0</v>
      </c>
      <c r="H102" s="90">
        <f>+เมย!H8</f>
        <v>0</v>
      </c>
      <c r="I102" s="90">
        <f>+เมย!I8</f>
        <v>0</v>
      </c>
      <c r="J102" s="88">
        <f>+เมย!J8</f>
        <v>0.69510000000000005</v>
      </c>
      <c r="K102" s="88">
        <f>+เมย!K8</f>
        <v>0.6956</v>
      </c>
      <c r="L102" s="84">
        <f>+เมย!L8</f>
        <v>8231.82</v>
      </c>
      <c r="M102" s="90">
        <f>+เมย!M8</f>
        <v>51.01</v>
      </c>
      <c r="N102" s="90">
        <f>+เมย!N8</f>
        <v>68.78</v>
      </c>
      <c r="O102" s="90">
        <f>+เมย!O8</f>
        <v>4.87</v>
      </c>
      <c r="P102" s="90">
        <f>+เมย!P8</f>
        <v>1.3</v>
      </c>
      <c r="Q102" s="90">
        <f>+เมย!Q8</f>
        <v>4.2699999999999996</v>
      </c>
      <c r="R102" s="90">
        <f>+เมย!R8</f>
        <v>3.57</v>
      </c>
      <c r="S102" s="90">
        <f>+เมย!S8</f>
        <v>4.3600000000000003</v>
      </c>
      <c r="T102" s="90">
        <f>+เมย!T8</f>
        <v>4.18</v>
      </c>
      <c r="U102" s="88">
        <f>+เมย!U8</f>
        <v>0</v>
      </c>
      <c r="V102" s="80" t="s">
        <v>126</v>
      </c>
    </row>
    <row r="103" spans="1:22" s="1" customFormat="1" ht="23.25" x14ac:dyDescent="0.5">
      <c r="A103" s="4" t="s">
        <v>23</v>
      </c>
      <c r="B103" s="15">
        <f>+เมย!B9</f>
        <v>99</v>
      </c>
      <c r="C103" s="15">
        <f>+เมย!C9</f>
        <v>0</v>
      </c>
      <c r="D103" s="90">
        <f>+เมย!D9</f>
        <v>2.02</v>
      </c>
      <c r="E103" s="90">
        <f>+เมย!E9</f>
        <v>0</v>
      </c>
      <c r="F103" s="90">
        <f>+เมย!F9</f>
        <v>2.02</v>
      </c>
      <c r="G103" s="90">
        <f>+เมย!G9</f>
        <v>0</v>
      </c>
      <c r="H103" s="90">
        <f>+เมย!H9</f>
        <v>0</v>
      </c>
      <c r="I103" s="90">
        <f>+เมย!I9</f>
        <v>0</v>
      </c>
      <c r="J103" s="88">
        <f>+เมย!J9</f>
        <v>0.60560000000000003</v>
      </c>
      <c r="K103" s="88">
        <f>+เมย!K9</f>
        <v>0.60170000000000001</v>
      </c>
      <c r="L103" s="84">
        <f>+เมย!L9</f>
        <v>6983.24</v>
      </c>
      <c r="M103" s="90">
        <f>+เมย!M9</f>
        <v>55.56</v>
      </c>
      <c r="N103" s="90">
        <f>+เมย!N9</f>
        <v>32.78</v>
      </c>
      <c r="O103" s="90">
        <f>+เมย!O9</f>
        <v>3.23</v>
      </c>
      <c r="P103" s="90">
        <f>+เมย!P9</f>
        <v>1</v>
      </c>
      <c r="Q103" s="90">
        <f>+เมย!Q9</f>
        <v>3.11</v>
      </c>
      <c r="R103" s="90">
        <f>+เมย!R9</f>
        <v>4</v>
      </c>
      <c r="S103" s="90">
        <f>+เมย!S9</f>
        <v>3.05</v>
      </c>
      <c r="T103" s="90">
        <f>+เมย!T9</f>
        <v>303</v>
      </c>
      <c r="U103" s="88">
        <f>+เมย!U9</f>
        <v>0.68710000000000004</v>
      </c>
      <c r="V103" s="80" t="s">
        <v>126</v>
      </c>
    </row>
    <row r="104" spans="1:22" s="1" customFormat="1" ht="23.25" x14ac:dyDescent="0.5">
      <c r="A104" s="4" t="s">
        <v>24</v>
      </c>
      <c r="B104" s="15">
        <f>+เมย!B10</f>
        <v>313</v>
      </c>
      <c r="C104" s="15">
        <f>+เมย!C10</f>
        <v>0</v>
      </c>
      <c r="D104" s="90">
        <f>+เมย!D10</f>
        <v>0.96</v>
      </c>
      <c r="E104" s="90">
        <f>+เมย!E10</f>
        <v>0</v>
      </c>
      <c r="F104" s="90">
        <f>+เมย!F10</f>
        <v>2.88</v>
      </c>
      <c r="G104" s="90">
        <f>+เมย!G10</f>
        <v>0</v>
      </c>
      <c r="H104" s="90">
        <f>+เมย!H10</f>
        <v>0</v>
      </c>
      <c r="I104" s="90">
        <f>+เมย!I10</f>
        <v>0</v>
      </c>
      <c r="J104" s="88">
        <f>+เมย!J10</f>
        <v>0.51680000000000004</v>
      </c>
      <c r="K104" s="88">
        <f>+เมย!K10</f>
        <v>0.5151</v>
      </c>
      <c r="L104" s="84">
        <f>+เมย!L10</f>
        <v>8749.5499999999993</v>
      </c>
      <c r="M104" s="90">
        <f>+เมย!M10</f>
        <v>69.010000000000005</v>
      </c>
      <c r="N104" s="90">
        <f>+เมย!N10</f>
        <v>52</v>
      </c>
      <c r="O104" s="90">
        <f>+เมย!O10</f>
        <v>4.87</v>
      </c>
      <c r="P104" s="90">
        <f>+เมย!P10</f>
        <v>1.07</v>
      </c>
      <c r="Q104" s="90">
        <f>+เมย!Q10</f>
        <v>4.0999999999999996</v>
      </c>
      <c r="R104" s="90">
        <f>+เมย!R10</f>
        <v>2.38</v>
      </c>
      <c r="S104" s="90">
        <f>+เมย!S10</f>
        <v>3.22</v>
      </c>
      <c r="T104" s="90">
        <f>+เมย!T10</f>
        <v>3.14</v>
      </c>
      <c r="U104" s="88">
        <f>+เมย!U10</f>
        <v>0.6915</v>
      </c>
      <c r="V104" s="80" t="s">
        <v>126</v>
      </c>
    </row>
    <row r="105" spans="1:22" s="1" customFormat="1" ht="23.25" x14ac:dyDescent="0.5">
      <c r="A105" s="4" t="s">
        <v>25</v>
      </c>
      <c r="B105" s="15">
        <f>+เมย!B11</f>
        <v>180</v>
      </c>
      <c r="C105" s="15">
        <f>+เมย!C11</f>
        <v>5</v>
      </c>
      <c r="D105" s="90">
        <f>+เมย!D11</f>
        <v>0</v>
      </c>
      <c r="E105" s="90">
        <f>+เมย!E11</f>
        <v>0</v>
      </c>
      <c r="F105" s="90">
        <f>+เมย!F11</f>
        <v>1.67</v>
      </c>
      <c r="G105" s="90">
        <f>+เมย!G11</f>
        <v>0</v>
      </c>
      <c r="H105" s="90">
        <f>+เมย!H11</f>
        <v>0</v>
      </c>
      <c r="I105" s="90">
        <f>+เมย!I11</f>
        <v>0</v>
      </c>
      <c r="J105" s="88">
        <f>+เมย!J11</f>
        <v>0.6119</v>
      </c>
      <c r="K105" s="88">
        <f>+เมย!K11</f>
        <v>0.6089</v>
      </c>
      <c r="L105" s="84">
        <f>+เมย!L11</f>
        <v>9162.84</v>
      </c>
      <c r="M105" s="90">
        <f>+เมย!M11</f>
        <v>59.43</v>
      </c>
      <c r="N105" s="90">
        <f>+เมย!N11</f>
        <v>79.67</v>
      </c>
      <c r="O105" s="90">
        <f>+เมย!O11</f>
        <v>5.6</v>
      </c>
      <c r="P105" s="90">
        <f>+เมย!P11</f>
        <v>1.28</v>
      </c>
      <c r="Q105" s="90">
        <f>+เมย!Q11</f>
        <v>3.8</v>
      </c>
      <c r="R105" s="90">
        <f>+เมย!R11</f>
        <v>3.21</v>
      </c>
      <c r="S105" s="90">
        <f>+เมย!S11</f>
        <v>4.68</v>
      </c>
      <c r="T105" s="90">
        <f>+เมย!T11</f>
        <v>4.16</v>
      </c>
      <c r="U105" s="88">
        <f>+เมย!U11</f>
        <v>0.92420000000000002</v>
      </c>
      <c r="V105" s="80" t="s">
        <v>126</v>
      </c>
    </row>
    <row r="106" spans="1:22" s="1" customFormat="1" ht="23.25" x14ac:dyDescent="0.5">
      <c r="A106" s="4" t="s">
        <v>26</v>
      </c>
      <c r="B106" s="15">
        <f>+เมย!B12</f>
        <v>196</v>
      </c>
      <c r="C106" s="15">
        <f>+เมย!C12</f>
        <v>0</v>
      </c>
      <c r="D106" s="90">
        <f>+เมย!D12</f>
        <v>1.53</v>
      </c>
      <c r="E106" s="90">
        <f>+เมย!E12</f>
        <v>0</v>
      </c>
      <c r="F106" s="90">
        <f>+เมย!F12</f>
        <v>3.57</v>
      </c>
      <c r="G106" s="90">
        <f>+เมย!G12</f>
        <v>0</v>
      </c>
      <c r="H106" s="90">
        <f>+เมย!H12</f>
        <v>0</v>
      </c>
      <c r="I106" s="90">
        <f>+เมย!I12</f>
        <v>0</v>
      </c>
      <c r="J106" s="88">
        <f>+เมย!J12</f>
        <v>0.59</v>
      </c>
      <c r="K106" s="88">
        <f>+เมย!K12</f>
        <v>0.59250000000000003</v>
      </c>
      <c r="L106" s="84">
        <f>+เมย!L12</f>
        <v>9471.67</v>
      </c>
      <c r="M106" s="90">
        <f>+เมย!M12</f>
        <v>64.290000000000006</v>
      </c>
      <c r="N106" s="90">
        <f>+เมย!N12</f>
        <v>81.11</v>
      </c>
      <c r="O106" s="90">
        <f>+เมย!O12</f>
        <v>6.37</v>
      </c>
      <c r="P106" s="90">
        <f>+เมย!P12</f>
        <v>1.25</v>
      </c>
      <c r="Q106" s="90">
        <f>+เมย!Q12</f>
        <v>2.48</v>
      </c>
      <c r="R106" s="90">
        <f>+เมย!R12</f>
        <v>2.56</v>
      </c>
      <c r="S106" s="90">
        <f>+เมย!S12</f>
        <v>4.17</v>
      </c>
      <c r="T106" s="90">
        <f>+เมย!T12</f>
        <v>3.77</v>
      </c>
      <c r="U106" s="88">
        <f>+เมย!U12</f>
        <v>1.1067</v>
      </c>
      <c r="V106" s="80" t="s">
        <v>126</v>
      </c>
    </row>
    <row r="107" spans="1:22" s="1" customFormat="1" ht="23.25" x14ac:dyDescent="0.5">
      <c r="A107" s="4" t="s">
        <v>27</v>
      </c>
      <c r="B107" s="15">
        <f>+เมย!B13</f>
        <v>223</v>
      </c>
      <c r="C107" s="15">
        <f>+เมย!C13</f>
        <v>4</v>
      </c>
      <c r="D107" s="90">
        <f>+เมย!D13</f>
        <v>0</v>
      </c>
      <c r="E107" s="90">
        <f>+เมย!E13</f>
        <v>0</v>
      </c>
      <c r="F107" s="90">
        <f>+เมย!F13</f>
        <v>8.07</v>
      </c>
      <c r="G107" s="90">
        <f>+เมย!G13</f>
        <v>0</v>
      </c>
      <c r="H107" s="90">
        <f>+เมย!H13</f>
        <v>0</v>
      </c>
      <c r="I107" s="90">
        <f>+เมย!I13</f>
        <v>0</v>
      </c>
      <c r="J107" s="88">
        <f>+เมย!J13</f>
        <v>0.60099999999999998</v>
      </c>
      <c r="K107" s="88">
        <f>+เมย!K13</f>
        <v>0.59899999999999998</v>
      </c>
      <c r="L107" s="84">
        <f>+เมย!L13</f>
        <v>8816.7900000000009</v>
      </c>
      <c r="M107" s="90">
        <f>+เมย!M13</f>
        <v>52.51</v>
      </c>
      <c r="N107" s="90">
        <f>+เมย!N13</f>
        <v>90.56</v>
      </c>
      <c r="O107" s="90">
        <f>+เมย!O13</f>
        <v>7.1</v>
      </c>
      <c r="P107" s="90">
        <f>+เมย!P13</f>
        <v>1.19</v>
      </c>
      <c r="Q107" s="90">
        <f>+เมย!Q13</f>
        <v>4.63</v>
      </c>
      <c r="R107" s="90">
        <f>+เมย!R13</f>
        <v>2.27</v>
      </c>
      <c r="S107" s="90">
        <f>+เมย!S13</f>
        <v>3.87</v>
      </c>
      <c r="T107" s="90">
        <f>+เมย!T13</f>
        <v>3.78</v>
      </c>
      <c r="U107" s="88">
        <f>+เมย!U13</f>
        <v>0.77310000000000001</v>
      </c>
      <c r="V107" s="80" t="s">
        <v>126</v>
      </c>
    </row>
    <row r="108" spans="1:22" s="1" customFormat="1" ht="23.25" x14ac:dyDescent="0.5">
      <c r="A108" s="4" t="s">
        <v>28</v>
      </c>
      <c r="B108" s="15">
        <f>+เมย!B14</f>
        <v>162</v>
      </c>
      <c r="C108" s="15">
        <f>+เมย!C14</f>
        <v>11</v>
      </c>
      <c r="D108" s="90">
        <f>+เมย!D14</f>
        <v>0</v>
      </c>
      <c r="E108" s="90">
        <f>+เมย!E14</f>
        <v>0</v>
      </c>
      <c r="F108" s="90">
        <f>+เมย!F14</f>
        <v>2.4700000000000002</v>
      </c>
      <c r="G108" s="90">
        <f>+เมย!G14</f>
        <v>0</v>
      </c>
      <c r="H108" s="90">
        <f>+เมย!H14</f>
        <v>0</v>
      </c>
      <c r="I108" s="90">
        <f>+เมย!I14</f>
        <v>0</v>
      </c>
      <c r="J108" s="88">
        <f>+เมย!J14</f>
        <v>0.5615</v>
      </c>
      <c r="K108" s="88">
        <f>+เมย!K14</f>
        <v>0.55710000000000004</v>
      </c>
      <c r="L108" s="84">
        <f>+เมย!L14</f>
        <v>6936.95</v>
      </c>
      <c r="M108" s="90">
        <f>+เมย!M14</f>
        <v>63.58</v>
      </c>
      <c r="N108" s="90">
        <f>+เมย!N14</f>
        <v>49.56</v>
      </c>
      <c r="O108" s="90">
        <f>+เมย!O14</f>
        <v>5.23</v>
      </c>
      <c r="P108" s="90">
        <f>+เมย!P14</f>
        <v>0.96</v>
      </c>
      <c r="Q108" s="90">
        <f>+เมย!Q14</f>
        <v>0</v>
      </c>
      <c r="R108" s="90">
        <f>+เมย!R14</f>
        <v>2.33</v>
      </c>
      <c r="S108" s="90">
        <f>+เมย!S14</f>
        <v>2.68</v>
      </c>
      <c r="T108" s="90">
        <f>+เมย!T14</f>
        <v>2.84</v>
      </c>
      <c r="U108" s="88">
        <f>+เมย!U14</f>
        <v>0</v>
      </c>
      <c r="V108" s="80" t="s">
        <v>126</v>
      </c>
    </row>
    <row r="109" spans="1:22" s="1" customFormat="1" ht="23.25" x14ac:dyDescent="0.5">
      <c r="A109" s="4" t="s">
        <v>29</v>
      </c>
      <c r="B109" s="15">
        <f>+เมย!B15</f>
        <v>272</v>
      </c>
      <c r="C109" s="15">
        <f>+เมย!C15</f>
        <v>0</v>
      </c>
      <c r="D109" s="90">
        <f>+เมย!D15</f>
        <v>0.74</v>
      </c>
      <c r="E109" s="90">
        <f>+เมย!E15</f>
        <v>0</v>
      </c>
      <c r="F109" s="90">
        <f>+เมย!F15</f>
        <v>4.41</v>
      </c>
      <c r="G109" s="90">
        <f>+เมย!G15</f>
        <v>0</v>
      </c>
      <c r="H109" s="90">
        <f>+เมย!H15</f>
        <v>0</v>
      </c>
      <c r="I109" s="90">
        <f>+เมย!I15</f>
        <v>0</v>
      </c>
      <c r="J109" s="88">
        <f>+เมย!J15</f>
        <v>0.54020000000000001</v>
      </c>
      <c r="K109" s="88">
        <f>+เมย!K15</f>
        <v>0.5393</v>
      </c>
      <c r="L109" s="84">
        <f>+เมย!L15</f>
        <v>10460.280000000001</v>
      </c>
      <c r="M109" s="90">
        <f>+เมย!M15</f>
        <v>66.91</v>
      </c>
      <c r="N109" s="90">
        <f>+เมย!N15</f>
        <v>88.67</v>
      </c>
      <c r="O109" s="90">
        <f>+เมย!O15</f>
        <v>8.33</v>
      </c>
      <c r="P109" s="90">
        <f>+เมย!P15</f>
        <v>1.06</v>
      </c>
      <c r="Q109" s="90">
        <f>+เมย!Q15</f>
        <v>2.67</v>
      </c>
      <c r="R109" s="90">
        <f>+เมย!R15</f>
        <v>2.1</v>
      </c>
      <c r="S109" s="90">
        <f>+เมย!S15</f>
        <v>3.44</v>
      </c>
      <c r="T109" s="90">
        <f>+เมย!T15</f>
        <v>3.11</v>
      </c>
      <c r="U109" s="88">
        <f>+เมย!U15</f>
        <v>0.86309999999999998</v>
      </c>
      <c r="V109" s="80" t="s">
        <v>126</v>
      </c>
    </row>
    <row r="110" spans="1:22" s="1" customFormat="1" ht="23.25" x14ac:dyDescent="0.5">
      <c r="A110" s="4" t="s">
        <v>30</v>
      </c>
      <c r="B110" s="15">
        <f>+เมย!B16</f>
        <v>46</v>
      </c>
      <c r="C110" s="15">
        <f>+เมย!C16</f>
        <v>2</v>
      </c>
      <c r="D110" s="90">
        <f>+เมย!D16</f>
        <v>2.17</v>
      </c>
      <c r="E110" s="90">
        <f>+เมย!E16</f>
        <v>0</v>
      </c>
      <c r="F110" s="90">
        <f>+เมย!F16</f>
        <v>0</v>
      </c>
      <c r="G110" s="90">
        <f>+เมย!G16</f>
        <v>0</v>
      </c>
      <c r="H110" s="90">
        <f>+เมย!H16</f>
        <v>0</v>
      </c>
      <c r="I110" s="90">
        <f>+เมย!I16</f>
        <v>0</v>
      </c>
      <c r="J110" s="88">
        <f>+เมย!J16</f>
        <v>0.4108</v>
      </c>
      <c r="K110" s="88">
        <f>+เมย!K16</f>
        <v>0.41160000000000002</v>
      </c>
      <c r="L110" s="84">
        <f>+เมย!L16</f>
        <v>10148.969999999999</v>
      </c>
      <c r="M110" s="90">
        <f>+เมย!M16</f>
        <v>75</v>
      </c>
      <c r="N110" s="90">
        <f>+เมย!N16</f>
        <v>52.33</v>
      </c>
      <c r="O110" s="90">
        <f>+เมย!O16</f>
        <v>4.5999999999999996</v>
      </c>
      <c r="P110" s="90">
        <f>+เมย!P16</f>
        <v>1.42</v>
      </c>
      <c r="Q110" s="90">
        <f>+เมย!Q16</f>
        <v>4</v>
      </c>
      <c r="R110" s="90">
        <f>+เมย!R16</f>
        <v>2</v>
      </c>
      <c r="S110" s="90">
        <f>+เมย!S16</f>
        <v>3.58</v>
      </c>
      <c r="T110" s="90">
        <f>+เมย!T16</f>
        <v>3.41</v>
      </c>
      <c r="U110" s="88">
        <f>+เมย!U16</f>
        <v>0</v>
      </c>
      <c r="V110" s="80" t="s">
        <v>126</v>
      </c>
    </row>
    <row r="111" spans="1:22" s="1" customFormat="1" ht="23.25" x14ac:dyDescent="0.5">
      <c r="A111" s="4" t="s">
        <v>31</v>
      </c>
      <c r="B111" s="15">
        <f>+เมย!B17</f>
        <v>189</v>
      </c>
      <c r="C111" s="15">
        <f>+เมย!C17</f>
        <v>2</v>
      </c>
      <c r="D111" s="90">
        <f>+เมย!D17</f>
        <v>0</v>
      </c>
      <c r="E111" s="90">
        <f>+เมย!E17</f>
        <v>0</v>
      </c>
      <c r="F111" s="90">
        <f>+เมย!F17</f>
        <v>3.17</v>
      </c>
      <c r="G111" s="90">
        <f>+เมย!G17</f>
        <v>0</v>
      </c>
      <c r="H111" s="90">
        <f>+เมย!H17</f>
        <v>0</v>
      </c>
      <c r="I111" s="90">
        <f>+เมย!I17</f>
        <v>0</v>
      </c>
      <c r="J111" s="88">
        <f>+เมย!J17</f>
        <v>0.54679999999999995</v>
      </c>
      <c r="K111" s="88">
        <f>+เมย!K17</f>
        <v>0.54530000000000001</v>
      </c>
      <c r="L111" s="84">
        <f>+เมย!L17</f>
        <v>10091.700000000001</v>
      </c>
      <c r="M111" s="90">
        <f>+เมย!M17</f>
        <v>58.29</v>
      </c>
      <c r="N111" s="90">
        <f>+เมย!N17</f>
        <v>64.56</v>
      </c>
      <c r="O111" s="90">
        <f>+เมย!O17</f>
        <v>6.07</v>
      </c>
      <c r="P111" s="90">
        <f>+เมย!P17</f>
        <v>1.02</v>
      </c>
      <c r="Q111" s="90">
        <f>+เมย!Q17</f>
        <v>4.09</v>
      </c>
      <c r="R111" s="90">
        <f>+เมย!R17</f>
        <v>2.4300000000000002</v>
      </c>
      <c r="S111" s="90">
        <f>+เมย!S17</f>
        <v>3.26</v>
      </c>
      <c r="T111" s="90">
        <f>+เมย!T17</f>
        <v>3.15</v>
      </c>
      <c r="U111" s="88">
        <f>+เมย!U17</f>
        <v>0.61970000000000003</v>
      </c>
      <c r="V111" s="80" t="s">
        <v>126</v>
      </c>
    </row>
    <row r="112" spans="1:22" s="1" customFormat="1" ht="23.25" x14ac:dyDescent="0.5">
      <c r="A112" s="4" t="s">
        <v>32</v>
      </c>
      <c r="B112" s="15">
        <f>+เมย!B18</f>
        <v>80</v>
      </c>
      <c r="C112" s="15">
        <f>+เมย!C18</f>
        <v>0</v>
      </c>
      <c r="D112" s="90">
        <f>+เมย!D18</f>
        <v>2.5</v>
      </c>
      <c r="E112" s="90">
        <f>+เมย!E18</f>
        <v>0</v>
      </c>
      <c r="F112" s="90">
        <f>+เมย!F18</f>
        <v>6.25</v>
      </c>
      <c r="G112" s="90">
        <f>+เมย!G18</f>
        <v>0</v>
      </c>
      <c r="H112" s="90">
        <f>+เมย!H18</f>
        <v>0</v>
      </c>
      <c r="I112" s="90">
        <f>+เมย!I18</f>
        <v>0</v>
      </c>
      <c r="J112" s="88">
        <f>+เมย!J18</f>
        <v>0.79749999999999999</v>
      </c>
      <c r="K112" s="88">
        <f>+เมย!K18</f>
        <v>0.78700000000000003</v>
      </c>
      <c r="L112" s="84">
        <f>+เมย!L18</f>
        <v>8063.42</v>
      </c>
      <c r="M112" s="90">
        <f>+เมย!M18</f>
        <v>41.25</v>
      </c>
      <c r="N112" s="90">
        <f>+เมย!N18</f>
        <v>83</v>
      </c>
      <c r="O112" s="90">
        <f>+เมย!O18</f>
        <v>8</v>
      </c>
      <c r="P112" s="90">
        <f>+เมย!P18</f>
        <v>0.95</v>
      </c>
      <c r="Q112" s="90">
        <f>+เมย!Q18</f>
        <v>5.67</v>
      </c>
      <c r="R112" s="90">
        <f>+เมย!R18</f>
        <v>2.29</v>
      </c>
      <c r="S112" s="90">
        <f>+เมย!S18</f>
        <v>2.8</v>
      </c>
      <c r="T112" s="90">
        <f>+เมย!T18</f>
        <v>3.11</v>
      </c>
      <c r="U112" s="88">
        <f>+เมย!U18</f>
        <v>1.0349999999999999</v>
      </c>
      <c r="V112" s="80" t="s">
        <v>126</v>
      </c>
    </row>
    <row r="113" spans="1:22" s="1" customFormat="1" ht="23.25" x14ac:dyDescent="0.5">
      <c r="A113" s="4" t="s">
        <v>33</v>
      </c>
      <c r="B113" s="15">
        <f>+เมย!B19</f>
        <v>73</v>
      </c>
      <c r="C113" s="15">
        <f>+เมย!C19</f>
        <v>0</v>
      </c>
      <c r="D113" s="90">
        <f>+เมย!D19</f>
        <v>0</v>
      </c>
      <c r="E113" s="90">
        <f>+เมย!E19</f>
        <v>0</v>
      </c>
      <c r="F113" s="90">
        <f>+เมย!F19</f>
        <v>0</v>
      </c>
      <c r="G113" s="90">
        <f>+เมย!G19</f>
        <v>0</v>
      </c>
      <c r="H113" s="90">
        <f>+เมย!H19</f>
        <v>0</v>
      </c>
      <c r="I113" s="90">
        <f>+เมย!I19</f>
        <v>0</v>
      </c>
      <c r="J113" s="88">
        <f>+เมย!J19</f>
        <v>0.55589999999999995</v>
      </c>
      <c r="K113" s="88">
        <f>+เมย!K19</f>
        <v>0.55459999999999998</v>
      </c>
      <c r="L113" s="84">
        <f>+เมย!L19</f>
        <v>7535.91</v>
      </c>
      <c r="M113" s="90">
        <f>+เมย!M19</f>
        <v>50.68</v>
      </c>
      <c r="N113" s="90">
        <f>+เมย!N19</f>
        <v>79.66</v>
      </c>
      <c r="O113" s="90">
        <f>+เมย!O19</f>
        <v>7.3</v>
      </c>
      <c r="P113" s="90">
        <f>+เมย!P19</f>
        <v>1.06</v>
      </c>
      <c r="Q113" s="90">
        <f>+เมย!Q19</f>
        <v>2.69</v>
      </c>
      <c r="R113" s="90">
        <f>+เมย!R19</f>
        <v>2.25</v>
      </c>
      <c r="S113" s="90">
        <f>+เมย!S19</f>
        <v>3.38</v>
      </c>
      <c r="T113" s="90">
        <f>+เมย!T19</f>
        <v>3.16</v>
      </c>
      <c r="U113" s="88">
        <f>+เมย!U19</f>
        <v>0</v>
      </c>
      <c r="V113" s="80" t="s">
        <v>126</v>
      </c>
    </row>
    <row r="114" spans="1:22" ht="23.25" x14ac:dyDescent="0.5">
      <c r="A114" s="4" t="s">
        <v>102</v>
      </c>
      <c r="B114" s="92">
        <f>+พค!B4</f>
        <v>2828</v>
      </c>
      <c r="C114" s="92">
        <f>+พค!C4</f>
        <v>0</v>
      </c>
      <c r="D114" s="93">
        <f>+พค!D4</f>
        <v>6.26</v>
      </c>
      <c r="E114" s="93">
        <f>+พค!E4</f>
        <v>1.89</v>
      </c>
      <c r="F114" s="93">
        <f>+พค!F4</f>
        <v>3.01</v>
      </c>
      <c r="G114" s="93">
        <f>+พค!G4</f>
        <v>0</v>
      </c>
      <c r="H114" s="93">
        <f>+พค!H4</f>
        <v>6.52</v>
      </c>
      <c r="I114" s="93">
        <f>+พค!I4</f>
        <v>0</v>
      </c>
      <c r="J114" s="94">
        <f>+พค!J4</f>
        <v>1.5508999999999999</v>
      </c>
      <c r="K114" s="94">
        <f>+พค!K4</f>
        <v>1.5483</v>
      </c>
      <c r="L114" s="95">
        <f>+พค!L4</f>
        <v>13050.27</v>
      </c>
      <c r="M114" s="93">
        <f>+พค!M4</f>
        <v>37.130000000000003</v>
      </c>
      <c r="N114" s="93">
        <f>+พค!N4</f>
        <v>92.33</v>
      </c>
      <c r="O114" s="93">
        <f>+พค!O4</f>
        <v>4.8499999999999996</v>
      </c>
      <c r="P114" s="93">
        <f>+พค!P4</f>
        <v>1.1599999999999999</v>
      </c>
      <c r="Q114" s="93">
        <f>+พค!Q4</f>
        <v>5.49</v>
      </c>
      <c r="R114" s="93">
        <f>+พค!R4</f>
        <v>5.48</v>
      </c>
      <c r="S114" s="93">
        <f>+พค!S4</f>
        <v>6.04</v>
      </c>
      <c r="T114" s="93">
        <f>+พค!T4</f>
        <v>5.57</v>
      </c>
      <c r="U114" s="94">
        <f>+พค!U4</f>
        <v>2.4885000000000002</v>
      </c>
      <c r="V114" s="80" t="s">
        <v>127</v>
      </c>
    </row>
    <row r="115" spans="1:22" ht="23.25" x14ac:dyDescent="0.5">
      <c r="A115" s="4" t="s">
        <v>103</v>
      </c>
      <c r="B115" s="92">
        <f>+พค!B5</f>
        <v>896</v>
      </c>
      <c r="C115" s="92">
        <f>+พค!C5</f>
        <v>0</v>
      </c>
      <c r="D115" s="93">
        <f>+พค!D5</f>
        <v>6.47</v>
      </c>
      <c r="E115" s="93">
        <f>+พค!E5</f>
        <v>0</v>
      </c>
      <c r="F115" s="93">
        <f>+พค!F5</f>
        <v>2.68</v>
      </c>
      <c r="G115" s="93">
        <f>+พค!G5</f>
        <v>0</v>
      </c>
      <c r="H115" s="93">
        <f>+พค!H5</f>
        <v>9.26</v>
      </c>
      <c r="I115" s="93">
        <f>+พค!I5</f>
        <v>0</v>
      </c>
      <c r="J115" s="94">
        <f>+พค!J5</f>
        <v>1.2810999999999999</v>
      </c>
      <c r="K115" s="94">
        <f>+พค!K5</f>
        <v>1.282</v>
      </c>
      <c r="L115" s="95">
        <f>+พค!L5</f>
        <v>12821.77</v>
      </c>
      <c r="M115" s="93">
        <f>+พค!M5</f>
        <v>35.159999999999997</v>
      </c>
      <c r="N115" s="93">
        <f>+พค!N5</f>
        <v>87.38</v>
      </c>
      <c r="O115" s="93">
        <f>+พค!O5</f>
        <v>4.42</v>
      </c>
      <c r="P115" s="93">
        <f>+พค!P5</f>
        <v>1.37</v>
      </c>
      <c r="Q115" s="93">
        <f>+พค!Q5</f>
        <v>8.85</v>
      </c>
      <c r="R115" s="93">
        <f>+พค!R5</f>
        <v>4.95</v>
      </c>
      <c r="S115" s="93">
        <f>+พค!S5</f>
        <v>6.17</v>
      </c>
      <c r="T115" s="93">
        <f>+พค!T5</f>
        <v>6.11</v>
      </c>
      <c r="U115" s="94">
        <f>+พค!U5</f>
        <v>1.8387</v>
      </c>
      <c r="V115" s="80" t="s">
        <v>127</v>
      </c>
    </row>
    <row r="116" spans="1:22" ht="23.25" x14ac:dyDescent="0.5">
      <c r="A116" s="4" t="s">
        <v>47</v>
      </c>
      <c r="B116" s="92">
        <f>+พค!B6</f>
        <v>215</v>
      </c>
      <c r="C116" s="92">
        <f>+พค!C6</f>
        <v>0</v>
      </c>
      <c r="D116" s="93">
        <f>+พค!D6</f>
        <v>0.47</v>
      </c>
      <c r="E116" s="93">
        <f>+พค!E6</f>
        <v>0</v>
      </c>
      <c r="F116" s="93">
        <f>+พค!F6</f>
        <v>5.12</v>
      </c>
      <c r="G116" s="93">
        <f>+พค!G6</f>
        <v>0</v>
      </c>
      <c r="H116" s="93">
        <f>+พค!H6</f>
        <v>0</v>
      </c>
      <c r="I116" s="93">
        <f>+พค!I6</f>
        <v>0</v>
      </c>
      <c r="J116" s="94">
        <f>+พค!J6</f>
        <v>0.56259999999999999</v>
      </c>
      <c r="K116" s="94">
        <f>+พค!K6</f>
        <v>0.56069999999999998</v>
      </c>
      <c r="L116" s="95">
        <f>+พค!L6</f>
        <v>9766.5499999999993</v>
      </c>
      <c r="M116" s="93">
        <f>+พค!M6</f>
        <v>55.81</v>
      </c>
      <c r="N116" s="93">
        <f>+พค!N6</f>
        <v>82.04</v>
      </c>
      <c r="O116" s="93">
        <f>+พค!O6</f>
        <v>6.8</v>
      </c>
      <c r="P116" s="93">
        <f>+พค!P6</f>
        <v>1.1200000000000001</v>
      </c>
      <c r="Q116" s="93">
        <f>+พค!Q6</f>
        <v>3</v>
      </c>
      <c r="R116" s="93">
        <f>+พค!R6</f>
        <v>2.11</v>
      </c>
      <c r="S116" s="93">
        <f>+พค!S6</f>
        <v>3.92</v>
      </c>
      <c r="T116" s="93">
        <f>+พค!T6</f>
        <v>3.66</v>
      </c>
      <c r="U116" s="94">
        <f>+พค!U6</f>
        <v>0.67920000000000003</v>
      </c>
      <c r="V116" s="80" t="s">
        <v>127</v>
      </c>
    </row>
    <row r="117" spans="1:22" ht="23.25" x14ac:dyDescent="0.5">
      <c r="A117" s="4" t="s">
        <v>48</v>
      </c>
      <c r="B117" s="92">
        <f>+พค!B7</f>
        <v>173</v>
      </c>
      <c r="C117" s="92">
        <f>+พค!C7</f>
        <v>0</v>
      </c>
      <c r="D117" s="93">
        <f>+พค!D7</f>
        <v>2.89</v>
      </c>
      <c r="E117" s="93">
        <f>+พค!E7</f>
        <v>0</v>
      </c>
      <c r="F117" s="93">
        <f>+พค!F7</f>
        <v>4.62</v>
      </c>
      <c r="G117" s="93">
        <f>+พค!G7</f>
        <v>0</v>
      </c>
      <c r="H117" s="93">
        <f>+พค!H7</f>
        <v>0</v>
      </c>
      <c r="I117" s="93">
        <f>+พค!I7</f>
        <v>0</v>
      </c>
      <c r="J117" s="94">
        <f>+พค!J7</f>
        <v>0.71860000000000002</v>
      </c>
      <c r="K117" s="94">
        <f>+พค!K7</f>
        <v>0.71960000000000002</v>
      </c>
      <c r="L117" s="95">
        <f>+พค!L7</f>
        <v>8505.66</v>
      </c>
      <c r="M117" s="93">
        <f>+พค!M7</f>
        <v>46.24</v>
      </c>
      <c r="N117" s="93">
        <f>+พค!N7</f>
        <v>68.19</v>
      </c>
      <c r="O117" s="93">
        <f>+พค!O7</f>
        <v>4.78</v>
      </c>
      <c r="P117" s="93">
        <f>+พค!P7</f>
        <v>1.31</v>
      </c>
      <c r="Q117" s="93">
        <f>+พค!Q7</f>
        <v>5.07</v>
      </c>
      <c r="R117" s="93">
        <f>+พค!R7</f>
        <v>3.45</v>
      </c>
      <c r="S117" s="93">
        <f>+พค!S7</f>
        <v>4.75</v>
      </c>
      <c r="T117" s="93">
        <f>+พค!T7</f>
        <v>4.41</v>
      </c>
      <c r="U117" s="94">
        <f>+พค!U7</f>
        <v>0.93310000000000004</v>
      </c>
      <c r="V117" s="80" t="s">
        <v>127</v>
      </c>
    </row>
    <row r="118" spans="1:22" ht="23.25" x14ac:dyDescent="0.5">
      <c r="A118" s="4" t="s">
        <v>22</v>
      </c>
      <c r="B118" s="92">
        <f>+พค!B8</f>
        <v>153</v>
      </c>
      <c r="C118" s="92">
        <f>+พค!C8</f>
        <v>0</v>
      </c>
      <c r="D118" s="93">
        <f>+พค!D8</f>
        <v>2.61</v>
      </c>
      <c r="E118" s="93">
        <f>+พค!E8</f>
        <v>0</v>
      </c>
      <c r="F118" s="93">
        <f>+พค!F8</f>
        <v>3.27</v>
      </c>
      <c r="G118" s="93">
        <f>+พค!G8</f>
        <v>0</v>
      </c>
      <c r="H118" s="93">
        <f>+พค!H8</f>
        <v>0</v>
      </c>
      <c r="I118" s="93">
        <f>+พค!I8</f>
        <v>0</v>
      </c>
      <c r="J118" s="94">
        <f>+พค!J8</f>
        <v>0.65239999999999998</v>
      </c>
      <c r="K118" s="94">
        <f>+พค!K8</f>
        <v>0.65459999999999996</v>
      </c>
      <c r="L118" s="95">
        <f>+พค!L8</f>
        <v>7947.06</v>
      </c>
      <c r="M118" s="93">
        <f>+พค!M8</f>
        <v>54.25</v>
      </c>
      <c r="N118" s="93">
        <f>+พค!N8</f>
        <v>58.71</v>
      </c>
      <c r="O118" s="93">
        <f>+พค!O8</f>
        <v>4.7699999999999996</v>
      </c>
      <c r="P118" s="93">
        <f>+พค!P8</f>
        <v>1.18</v>
      </c>
      <c r="Q118" s="93">
        <f>+พค!Q8</f>
        <v>3.69</v>
      </c>
      <c r="R118" s="93">
        <f>+พค!R8</f>
        <v>2.73</v>
      </c>
      <c r="S118" s="93">
        <f>+พค!S8</f>
        <v>4.03</v>
      </c>
      <c r="T118" s="93">
        <f>+พค!T8</f>
        <v>3.73</v>
      </c>
      <c r="U118" s="94">
        <f>+พค!U8</f>
        <v>1.0122</v>
      </c>
      <c r="V118" s="80" t="s">
        <v>127</v>
      </c>
    </row>
    <row r="119" spans="1:22" ht="23.25" x14ac:dyDescent="0.5">
      <c r="A119" s="4" t="s">
        <v>23</v>
      </c>
      <c r="B119" s="92">
        <f>+พค!B9</f>
        <v>101</v>
      </c>
      <c r="C119" s="92">
        <f>+พค!C9</f>
        <v>0</v>
      </c>
      <c r="D119" s="93">
        <f>+พค!D9</f>
        <v>0.99</v>
      </c>
      <c r="E119" s="93">
        <f>+พค!E9</f>
        <v>0</v>
      </c>
      <c r="F119" s="93">
        <f>+พค!F9</f>
        <v>2.97</v>
      </c>
      <c r="G119" s="93">
        <f>+พค!G9</f>
        <v>0</v>
      </c>
      <c r="H119" s="93">
        <f>+พค!H9</f>
        <v>0</v>
      </c>
      <c r="I119" s="93">
        <f>+พค!I9</f>
        <v>0</v>
      </c>
      <c r="J119" s="94">
        <f>+พค!J9</f>
        <v>0.61250000000000004</v>
      </c>
      <c r="K119" s="94">
        <f>+พค!K9</f>
        <v>0.61019999999999996</v>
      </c>
      <c r="L119" s="95">
        <f>+พค!L9</f>
        <v>7440.57</v>
      </c>
      <c r="M119" s="93">
        <f>+พค!M9</f>
        <v>54.46</v>
      </c>
      <c r="N119" s="93">
        <f>+พค!N9</f>
        <v>34.78</v>
      </c>
      <c r="O119" s="93">
        <f>+พค!O9</f>
        <v>3.37</v>
      </c>
      <c r="P119" s="93">
        <f>+พค!P9</f>
        <v>1.02</v>
      </c>
      <c r="Q119" s="93">
        <f>+พค!Q9</f>
        <v>5.45</v>
      </c>
      <c r="R119" s="93">
        <f>+พค!R9</f>
        <v>2.14</v>
      </c>
      <c r="S119" s="93">
        <f>+พค!S9</f>
        <v>2.95</v>
      </c>
      <c r="T119" s="93">
        <f>+พค!T9</f>
        <v>3.09</v>
      </c>
      <c r="U119" s="94">
        <f>+พค!U9</f>
        <v>0.73250000000000004</v>
      </c>
      <c r="V119" s="80" t="s">
        <v>127</v>
      </c>
    </row>
    <row r="120" spans="1:22" ht="23.25" x14ac:dyDescent="0.5">
      <c r="A120" s="4" t="s">
        <v>24</v>
      </c>
      <c r="B120" s="92">
        <f>+พค!B10</f>
        <v>368</v>
      </c>
      <c r="C120" s="92">
        <f>+พค!C10</f>
        <v>0</v>
      </c>
      <c r="D120" s="93">
        <f>+พค!D10</f>
        <v>0.27</v>
      </c>
      <c r="E120" s="93">
        <f>+พค!E10</f>
        <v>0</v>
      </c>
      <c r="F120" s="93">
        <f>+พค!F10</f>
        <v>2.99</v>
      </c>
      <c r="G120" s="93">
        <f>+พค!G10</f>
        <v>0</v>
      </c>
      <c r="H120" s="93">
        <f>+พค!H10</f>
        <v>0</v>
      </c>
      <c r="I120" s="93">
        <f>+พค!I10</f>
        <v>0</v>
      </c>
      <c r="J120" s="94">
        <f>+พค!J10</f>
        <v>0.53869999999999996</v>
      </c>
      <c r="K120" s="94">
        <f>+พค!K10</f>
        <v>0.53859999999999997</v>
      </c>
      <c r="L120" s="95">
        <f>+พค!L10</f>
        <v>9452.4500000000007</v>
      </c>
      <c r="M120" s="93">
        <f>+พค!M10</f>
        <v>62.5</v>
      </c>
      <c r="N120" s="93">
        <f>+พค!N10</f>
        <v>70.8</v>
      </c>
      <c r="O120" s="93">
        <f>+พค!O10</f>
        <v>5.87</v>
      </c>
      <c r="P120" s="93">
        <f>+พค!P10</f>
        <v>1.24</v>
      </c>
      <c r="Q120" s="93">
        <f>+พค!Q10</f>
        <v>16.27</v>
      </c>
      <c r="R120" s="93">
        <f>+พค!R10</f>
        <v>2.5499999999999998</v>
      </c>
      <c r="S120" s="93">
        <f>+พค!S10</f>
        <v>3.58</v>
      </c>
      <c r="T120" s="93">
        <f>+พค!T10</f>
        <v>3.68</v>
      </c>
      <c r="U120" s="94">
        <f>+พค!U10</f>
        <v>0.62639999999999996</v>
      </c>
      <c r="V120" s="80" t="s">
        <v>127</v>
      </c>
    </row>
    <row r="121" spans="1:22" ht="23.25" x14ac:dyDescent="0.5">
      <c r="A121" s="4" t="s">
        <v>25</v>
      </c>
      <c r="B121" s="92">
        <f>+พค!B11</f>
        <v>169</v>
      </c>
      <c r="C121" s="92">
        <f>+พค!C11</f>
        <v>9</v>
      </c>
      <c r="D121" s="93">
        <f>+พค!D11</f>
        <v>0</v>
      </c>
      <c r="E121" s="93">
        <f>+พค!E11</f>
        <v>0</v>
      </c>
      <c r="F121" s="93">
        <f>+พค!F11</f>
        <v>5.33</v>
      </c>
      <c r="G121" s="93">
        <f>+พค!G11</f>
        <v>0</v>
      </c>
      <c r="H121" s="93">
        <f>+พค!H11</f>
        <v>0</v>
      </c>
      <c r="I121" s="93">
        <f>+พค!I11</f>
        <v>0</v>
      </c>
      <c r="J121" s="94">
        <f>+พค!J11</f>
        <v>0.71230000000000004</v>
      </c>
      <c r="K121" s="94">
        <f>+พค!K11</f>
        <v>0.71009999999999995</v>
      </c>
      <c r="L121" s="95">
        <f>+พค!L11</f>
        <v>7215.88</v>
      </c>
      <c r="M121" s="93">
        <f>+พค!M11</f>
        <v>45</v>
      </c>
      <c r="N121" s="93">
        <f>+พค!N11</f>
        <v>59.59</v>
      </c>
      <c r="O121" s="93">
        <f>+พค!O11</f>
        <v>4.53</v>
      </c>
      <c r="P121" s="93">
        <f>+พค!P11</f>
        <v>1.25</v>
      </c>
      <c r="Q121" s="93">
        <f>+พค!Q11</f>
        <v>2.1</v>
      </c>
      <c r="R121" s="93">
        <f>+พค!R11</f>
        <v>6.4</v>
      </c>
      <c r="S121" s="93">
        <f>+พค!S11</f>
        <v>4.2300000000000004</v>
      </c>
      <c r="T121" s="93">
        <f>+พค!T11</f>
        <v>4.0199999999999996</v>
      </c>
      <c r="U121" s="94">
        <f>+พค!U11</f>
        <v>1.2036</v>
      </c>
      <c r="V121" s="80" t="s">
        <v>127</v>
      </c>
    </row>
    <row r="122" spans="1:22" ht="23.25" x14ac:dyDescent="0.5">
      <c r="A122" s="4" t="s">
        <v>26</v>
      </c>
      <c r="B122" s="92">
        <f>+พค!B12</f>
        <v>160</v>
      </c>
      <c r="C122" s="92">
        <f>+พค!C12</f>
        <v>0</v>
      </c>
      <c r="D122" s="93">
        <f>+พค!D12</f>
        <v>1.25</v>
      </c>
      <c r="E122" s="93">
        <f>+พค!E12</f>
        <v>0</v>
      </c>
      <c r="F122" s="93">
        <f>+พค!F12</f>
        <v>5.63</v>
      </c>
      <c r="G122" s="93">
        <f>+พค!G12</f>
        <v>0</v>
      </c>
      <c r="H122" s="93">
        <f>+พค!H12</f>
        <v>0</v>
      </c>
      <c r="I122" s="93">
        <f>+พค!I12</f>
        <v>0</v>
      </c>
      <c r="J122" s="94">
        <f>+พค!J12</f>
        <v>0.66190000000000004</v>
      </c>
      <c r="K122" s="94">
        <f>+พค!K12</f>
        <v>0.66059999999999997</v>
      </c>
      <c r="L122" s="95">
        <f>+พค!L12</f>
        <v>7841.48</v>
      </c>
      <c r="M122" s="93">
        <f>+พค!M12</f>
        <v>53.75</v>
      </c>
      <c r="N122" s="93">
        <f>+พค!N12</f>
        <v>58.92</v>
      </c>
      <c r="O122" s="93">
        <f>+พค!O12</f>
        <v>5.17</v>
      </c>
      <c r="P122" s="93">
        <f>+พค!P12</f>
        <v>1.1100000000000001</v>
      </c>
      <c r="Q122" s="93">
        <f>+พค!Q12</f>
        <v>6.84</v>
      </c>
      <c r="R122" s="93">
        <f>+พค!R12</f>
        <v>1.91</v>
      </c>
      <c r="S122" s="93">
        <f>+พค!S12</f>
        <v>3.21</v>
      </c>
      <c r="T122" s="93">
        <f>+พค!T12</f>
        <v>3.49</v>
      </c>
      <c r="U122" s="94">
        <f>+พค!U12</f>
        <v>0.95830000000000004</v>
      </c>
      <c r="V122" s="80" t="s">
        <v>127</v>
      </c>
    </row>
    <row r="123" spans="1:22" ht="23.25" x14ac:dyDescent="0.5">
      <c r="A123" s="4" t="s">
        <v>27</v>
      </c>
      <c r="B123" s="92">
        <f>+พค!B13</f>
        <v>225</v>
      </c>
      <c r="C123" s="92">
        <f>+พค!C13</f>
        <v>23</v>
      </c>
      <c r="D123" s="93">
        <f>+พค!D13</f>
        <v>0.44</v>
      </c>
      <c r="E123" s="93">
        <f>+พค!E13</f>
        <v>0</v>
      </c>
      <c r="F123" s="93">
        <f>+พค!F13</f>
        <v>5.78</v>
      </c>
      <c r="G123" s="93">
        <f>+พค!G13</f>
        <v>0</v>
      </c>
      <c r="H123" s="93">
        <f>+พค!H13</f>
        <v>0</v>
      </c>
      <c r="I123" s="93">
        <f>+พค!I13</f>
        <v>0</v>
      </c>
      <c r="J123" s="94">
        <f>+พค!J13</f>
        <v>0.62050000000000005</v>
      </c>
      <c r="K123" s="94">
        <f>+พค!K13</f>
        <v>0.61819999999999997</v>
      </c>
      <c r="L123" s="95">
        <f>+พค!L13</f>
        <v>8586.48</v>
      </c>
      <c r="M123" s="93">
        <f>+พค!M13</f>
        <v>54.95</v>
      </c>
      <c r="N123" s="93">
        <f>+พค!N13</f>
        <v>53.79</v>
      </c>
      <c r="O123" s="93">
        <f>+พค!O13</f>
        <v>4.74</v>
      </c>
      <c r="P123" s="93">
        <f>+พค!P13</f>
        <v>1.24</v>
      </c>
      <c r="Q123" s="93">
        <f>+พค!Q13</f>
        <v>3.85</v>
      </c>
      <c r="R123" s="93">
        <f>+พค!R13</f>
        <v>2.88</v>
      </c>
      <c r="S123" s="93">
        <f>+พค!S13</f>
        <v>3.78</v>
      </c>
      <c r="T123" s="93">
        <f>+พค!T13</f>
        <v>3.52</v>
      </c>
      <c r="U123" s="94">
        <f>+พค!U13</f>
        <v>0.96079999999999999</v>
      </c>
      <c r="V123" s="80" t="s">
        <v>127</v>
      </c>
    </row>
    <row r="124" spans="1:22" ht="23.25" x14ac:dyDescent="0.5">
      <c r="A124" s="4" t="s">
        <v>28</v>
      </c>
      <c r="B124" s="92">
        <f>+พค!B14</f>
        <v>186</v>
      </c>
      <c r="C124" s="92">
        <f>+พค!C14</f>
        <v>3</v>
      </c>
      <c r="D124" s="93">
        <f>+พค!D14</f>
        <v>1.08</v>
      </c>
      <c r="E124" s="93">
        <f>+พค!E14</f>
        <v>0</v>
      </c>
      <c r="F124" s="93">
        <f>+พค!F14</f>
        <v>2.15</v>
      </c>
      <c r="G124" s="93">
        <f>+พค!G14</f>
        <v>0</v>
      </c>
      <c r="H124" s="93">
        <f>+พค!H14</f>
        <v>0</v>
      </c>
      <c r="I124" s="93">
        <f>+พค!I14</f>
        <v>0</v>
      </c>
      <c r="J124" s="94">
        <f>+พค!J14</f>
        <v>0.89080000000000004</v>
      </c>
      <c r="K124" s="94">
        <f>+พค!K14</f>
        <v>0.58799999999999997</v>
      </c>
      <c r="L124" s="95">
        <f>+พค!L14</f>
        <v>7885.5</v>
      </c>
      <c r="M124" s="93">
        <f>+พค!M14</f>
        <v>60.11</v>
      </c>
      <c r="N124" s="93">
        <f>+พค!N14</f>
        <v>58.71</v>
      </c>
      <c r="O124" s="93">
        <f>+พค!O14</f>
        <v>6.1</v>
      </c>
      <c r="P124" s="93">
        <f>+พค!P14</f>
        <v>0.96</v>
      </c>
      <c r="Q124" s="93">
        <f>+พค!Q14</f>
        <v>20</v>
      </c>
      <c r="R124" s="93">
        <f>+พค!R14</f>
        <v>2.36</v>
      </c>
      <c r="S124" s="93">
        <f>+พค!S14</f>
        <v>3.06</v>
      </c>
      <c r="T124" s="93">
        <f>+พค!T14</f>
        <v>2.97</v>
      </c>
      <c r="U124" s="94">
        <f>+พค!U14</f>
        <v>0</v>
      </c>
      <c r="V124" s="80" t="s">
        <v>127</v>
      </c>
    </row>
    <row r="125" spans="1:22" ht="23.25" x14ac:dyDescent="0.5">
      <c r="A125" s="4" t="s">
        <v>29</v>
      </c>
      <c r="B125" s="92">
        <f>+พค!B15</f>
        <v>270</v>
      </c>
      <c r="C125" s="92">
        <f>+พค!C15</f>
        <v>0</v>
      </c>
      <c r="D125" s="93">
        <f>+พค!D15</f>
        <v>1.1100000000000001</v>
      </c>
      <c r="E125" s="93">
        <f>+พค!E15</f>
        <v>0</v>
      </c>
      <c r="F125" s="93">
        <f>+พค!F15</f>
        <v>5.93</v>
      </c>
      <c r="G125" s="93">
        <f>+พค!G15</f>
        <v>0</v>
      </c>
      <c r="H125" s="93">
        <f>+พค!H15</f>
        <v>0</v>
      </c>
      <c r="I125" s="93">
        <f>+พค!I15</f>
        <v>0</v>
      </c>
      <c r="J125" s="94">
        <f>+พค!J15</f>
        <v>0.58450000000000002</v>
      </c>
      <c r="K125" s="94">
        <f>+พค!K15</f>
        <v>0.57999999999999996</v>
      </c>
      <c r="L125" s="95">
        <f>+พค!L15</f>
        <v>9063.5499999999993</v>
      </c>
      <c r="M125" s="93">
        <f>+พค!M15</f>
        <v>63.33</v>
      </c>
      <c r="N125" s="93">
        <f>+พค!N15</f>
        <v>62.45</v>
      </c>
      <c r="O125" s="93">
        <f>+พค!O15</f>
        <v>6.46</v>
      </c>
      <c r="P125" s="93">
        <f>+พค!P15</f>
        <v>1.01</v>
      </c>
      <c r="Q125" s="93">
        <f>+พค!Q15</f>
        <v>3.38</v>
      </c>
      <c r="R125" s="93">
        <f>+พค!R15</f>
        <v>2.15</v>
      </c>
      <c r="S125" s="93">
        <f>+พค!S15</f>
        <v>3.3</v>
      </c>
      <c r="T125" s="93">
        <f>+พค!T15</f>
        <v>2.95</v>
      </c>
      <c r="U125" s="94">
        <f>+พค!U15</f>
        <v>0.99739999999999995</v>
      </c>
      <c r="V125" s="80" t="s">
        <v>127</v>
      </c>
    </row>
    <row r="126" spans="1:22" ht="23.25" x14ac:dyDescent="0.5">
      <c r="A126" s="4" t="s">
        <v>30</v>
      </c>
      <c r="B126" s="92">
        <f>+พค!B16</f>
        <v>65</v>
      </c>
      <c r="C126" s="92">
        <f>+พค!C16</f>
        <v>0</v>
      </c>
      <c r="D126" s="93">
        <f>+พค!D16</f>
        <v>1.54</v>
      </c>
      <c r="E126" s="93">
        <f>+พค!E16</f>
        <v>0</v>
      </c>
      <c r="F126" s="93">
        <f>+พค!F16</f>
        <v>1.54</v>
      </c>
      <c r="G126" s="93">
        <f>+พค!G16</f>
        <v>0</v>
      </c>
      <c r="H126" s="93">
        <f>+พค!H16</f>
        <v>0</v>
      </c>
      <c r="I126" s="93">
        <f>+พค!I16</f>
        <v>0</v>
      </c>
      <c r="J126" s="94">
        <f>+พค!J16</f>
        <v>0.44119999999999998</v>
      </c>
      <c r="K126" s="94">
        <f>+พค!K16</f>
        <v>0.43990000000000001</v>
      </c>
      <c r="L126" s="95">
        <f>+พค!L16</f>
        <v>7314.97</v>
      </c>
      <c r="M126" s="93">
        <f>+พค!M16</f>
        <v>72.31</v>
      </c>
      <c r="N126" s="93">
        <f>+พค!N16</f>
        <v>55.81</v>
      </c>
      <c r="O126" s="93">
        <f>+พค!O16</f>
        <v>6.5</v>
      </c>
      <c r="P126" s="93">
        <f>+พค!P16</f>
        <v>1.08</v>
      </c>
      <c r="Q126" s="93">
        <f>+พค!Q16</f>
        <v>2.33</v>
      </c>
      <c r="R126" s="93">
        <f>+พค!R16</f>
        <v>1.33</v>
      </c>
      <c r="S126" s="93">
        <f>+พค!S16</f>
        <v>2.88</v>
      </c>
      <c r="T126" s="93">
        <f>+พค!T16</f>
        <v>2.66</v>
      </c>
      <c r="U126" s="94">
        <f>+พค!U16</f>
        <v>0.53590000000000004</v>
      </c>
      <c r="V126" s="80" t="s">
        <v>127</v>
      </c>
    </row>
    <row r="127" spans="1:22" ht="23.25" x14ac:dyDescent="0.5">
      <c r="A127" s="4" t="s">
        <v>31</v>
      </c>
      <c r="B127" s="92">
        <f>+พค!B17</f>
        <v>216</v>
      </c>
      <c r="C127" s="92">
        <f>+พค!C17</f>
        <v>0</v>
      </c>
      <c r="D127" s="93">
        <f>+พค!D17</f>
        <v>0.46</v>
      </c>
      <c r="E127" s="93">
        <f>+พค!E17</f>
        <v>0</v>
      </c>
      <c r="F127" s="93">
        <f>+พค!F17</f>
        <v>2.78</v>
      </c>
      <c r="G127" s="93">
        <f>+พค!G17</f>
        <v>0</v>
      </c>
      <c r="H127" s="93">
        <f>+พค!H17</f>
        <v>0</v>
      </c>
      <c r="I127" s="93">
        <f>+พค!I17</f>
        <v>0</v>
      </c>
      <c r="J127" s="94">
        <f>+พค!J17</f>
        <v>0.59740000000000004</v>
      </c>
      <c r="K127" s="94">
        <f>+พค!K17</f>
        <v>0.59389999999999998</v>
      </c>
      <c r="L127" s="95">
        <f>+พค!L17</f>
        <v>9916.64</v>
      </c>
      <c r="M127" s="93">
        <f>+พค!M17</f>
        <v>61.03</v>
      </c>
      <c r="N127" s="93">
        <f>+พค!N17</f>
        <v>66.599999999999994</v>
      </c>
      <c r="O127" s="93">
        <f>+พค!O17</f>
        <v>6.65</v>
      </c>
      <c r="P127" s="93">
        <f>+พค!P17</f>
        <v>1.08</v>
      </c>
      <c r="Q127" s="93">
        <f>+พค!Q17</f>
        <v>7</v>
      </c>
      <c r="R127" s="93">
        <f>+พค!R17</f>
        <v>2.5299999999999998</v>
      </c>
      <c r="S127" s="93">
        <f>+พค!S17</f>
        <v>3.06</v>
      </c>
      <c r="T127" s="93">
        <f>+พค!T17</f>
        <v>3.06</v>
      </c>
      <c r="U127" s="94">
        <f>+พค!U17</f>
        <v>0.66949999999999998</v>
      </c>
      <c r="V127" s="80" t="s">
        <v>127</v>
      </c>
    </row>
    <row r="128" spans="1:22" ht="23.25" x14ac:dyDescent="0.5">
      <c r="A128" s="4" t="s">
        <v>32</v>
      </c>
      <c r="B128" s="92">
        <f>+พค!B18</f>
        <v>85</v>
      </c>
      <c r="C128" s="92">
        <f>+พค!C18</f>
        <v>0</v>
      </c>
      <c r="D128" s="93">
        <f>+พค!D18</f>
        <v>0</v>
      </c>
      <c r="E128" s="93">
        <f>+พค!E18</f>
        <v>0</v>
      </c>
      <c r="F128" s="93">
        <f>+พค!F18</f>
        <v>5.88</v>
      </c>
      <c r="G128" s="93">
        <f>+พค!G18</f>
        <v>0</v>
      </c>
      <c r="H128" s="93">
        <f>+พค!H18</f>
        <v>0</v>
      </c>
      <c r="I128" s="93">
        <f>+พค!I18</f>
        <v>0</v>
      </c>
      <c r="J128" s="94">
        <f>+พค!J18</f>
        <v>0.76249999999999996</v>
      </c>
      <c r="K128" s="94">
        <f>+พค!K18</f>
        <v>0.7611</v>
      </c>
      <c r="L128" s="95">
        <f>+พค!L18</f>
        <v>11611.64</v>
      </c>
      <c r="M128" s="93">
        <f>+พค!M18</f>
        <v>45.88</v>
      </c>
      <c r="N128" s="93">
        <f>+พค!N18</f>
        <v>118.06</v>
      </c>
      <c r="O128" s="93">
        <f>+พค!O18</f>
        <v>8.4</v>
      </c>
      <c r="P128" s="93">
        <f>+พค!P18</f>
        <v>1.17</v>
      </c>
      <c r="Q128" s="93">
        <f>+พค!Q18</f>
        <v>5.08</v>
      </c>
      <c r="R128" s="93">
        <f>+พค!R18</f>
        <v>1.83</v>
      </c>
      <c r="S128" s="93">
        <f>+พค!S18</f>
        <v>4.72</v>
      </c>
      <c r="T128" s="93">
        <f>+พค!T18</f>
        <v>4.3099999999999996</v>
      </c>
      <c r="U128" s="94">
        <f>+พค!U18</f>
        <v>0.40439999999999998</v>
      </c>
      <c r="V128" s="80" t="s">
        <v>127</v>
      </c>
    </row>
    <row r="129" spans="1:22" ht="23.25" x14ac:dyDescent="0.5">
      <c r="A129" s="4" t="s">
        <v>33</v>
      </c>
      <c r="B129" s="92">
        <f>+พค!B19</f>
        <v>99</v>
      </c>
      <c r="C129" s="92">
        <f>+พค!C19</f>
        <v>0</v>
      </c>
      <c r="D129" s="93">
        <f>+พค!D19</f>
        <v>1.01</v>
      </c>
      <c r="E129" s="93">
        <f>+พค!E19</f>
        <v>0</v>
      </c>
      <c r="F129" s="93">
        <f>+พค!F19</f>
        <v>3.03</v>
      </c>
      <c r="G129" s="93">
        <f>+พค!G19</f>
        <v>0</v>
      </c>
      <c r="H129" s="93">
        <f>+พค!H19</f>
        <v>0</v>
      </c>
      <c r="I129" s="93">
        <f>+พค!I19</f>
        <v>0</v>
      </c>
      <c r="J129" s="94">
        <f>+พค!J19</f>
        <v>0.5464</v>
      </c>
      <c r="K129" s="94">
        <f>+พค!K19</f>
        <v>0.54469999999999996</v>
      </c>
      <c r="L129" s="95">
        <f>+พค!L19</f>
        <v>7840.93</v>
      </c>
      <c r="M129" s="93">
        <f>+พค!M19</f>
        <v>58.59</v>
      </c>
      <c r="N129" s="93">
        <f>+พค!N19</f>
        <v>99.68</v>
      </c>
      <c r="O129" s="93">
        <f>+พค!O19</f>
        <v>9.6999999999999993</v>
      </c>
      <c r="P129" s="93">
        <f>+พค!P19</f>
        <v>1.1000000000000001</v>
      </c>
      <c r="Q129" s="93">
        <f>+พค!Q19</f>
        <v>2.5299999999999998</v>
      </c>
      <c r="R129" s="93">
        <f>+พค!R19</f>
        <v>1.2</v>
      </c>
      <c r="S129" s="93">
        <f>+พค!S19</f>
        <v>3.61</v>
      </c>
      <c r="T129" s="93">
        <f>+พค!T19</f>
        <v>3.18</v>
      </c>
      <c r="U129" s="94">
        <f>+พค!U19</f>
        <v>0</v>
      </c>
      <c r="V129" s="80" t="s">
        <v>127</v>
      </c>
    </row>
    <row r="130" spans="1:22" x14ac:dyDescent="0.2">
      <c r="A130" t="str">
        <f>+มิย!A4</f>
        <v>พระนครศรีอยุธยา,รพศ. (526)</v>
      </c>
      <c r="B130">
        <f>+มิย!B4</f>
        <v>2684</v>
      </c>
      <c r="C130">
        <f>+มิย!C4</f>
        <v>0</v>
      </c>
      <c r="D130">
        <f>+มิย!D4</f>
        <v>4.88</v>
      </c>
      <c r="E130">
        <f>+มิย!E4</f>
        <v>0</v>
      </c>
      <c r="F130">
        <f>+มิย!F4</f>
        <v>2.7</v>
      </c>
      <c r="G130">
        <f>+มิย!G4</f>
        <v>0</v>
      </c>
      <c r="H130">
        <f>+มิย!H4</f>
        <v>2.4</v>
      </c>
      <c r="I130">
        <f>+มิย!I4</f>
        <v>9.5</v>
      </c>
      <c r="J130">
        <f>+มิย!J4</f>
        <v>1.3704000000000001</v>
      </c>
      <c r="K130">
        <f>+มิย!K4</f>
        <v>1.3688</v>
      </c>
      <c r="L130">
        <f>+มิย!L4</f>
        <v>11705.55</v>
      </c>
      <c r="M130">
        <f>+มิย!M4</f>
        <v>37.93</v>
      </c>
      <c r="N130">
        <f>+มิย!N4</f>
        <v>79.66</v>
      </c>
      <c r="O130">
        <f>+มิย!O4</f>
        <v>4.6500000000000004</v>
      </c>
      <c r="P130">
        <f>+มิย!P4</f>
        <v>1.1100000000000001</v>
      </c>
      <c r="Q130">
        <f>+มิย!Q4</f>
        <v>5.52</v>
      </c>
      <c r="R130">
        <f>+มิย!R4</f>
        <v>5.09</v>
      </c>
      <c r="S130">
        <f>+มิย!S4</f>
        <v>5.17</v>
      </c>
      <c r="T130">
        <f>+มิย!T4</f>
        <v>4.92</v>
      </c>
      <c r="U130">
        <f>+มิย!U4</f>
        <v>2.8622000000000001</v>
      </c>
      <c r="V130" s="80" t="s">
        <v>128</v>
      </c>
    </row>
    <row r="131" spans="1:22" x14ac:dyDescent="0.2">
      <c r="A131" t="str">
        <f>+มิย!A5</f>
        <v>เสนา,รพท.(202)</v>
      </c>
      <c r="B131">
        <f>+มิย!B5</f>
        <v>831</v>
      </c>
      <c r="C131">
        <f>+มิย!C5</f>
        <v>1</v>
      </c>
      <c r="D131">
        <f>+มิย!D5</f>
        <v>3.61</v>
      </c>
      <c r="E131">
        <f>+มิย!E5</f>
        <v>0</v>
      </c>
      <c r="F131">
        <f>+มิย!F5</f>
        <v>3.13</v>
      </c>
      <c r="G131">
        <f>+มิย!G5</f>
        <v>0</v>
      </c>
      <c r="H131">
        <f>+มิย!H5</f>
        <v>0</v>
      </c>
      <c r="I131">
        <f>+มิย!I5</f>
        <v>0</v>
      </c>
      <c r="J131">
        <f>+มิย!J5</f>
        <v>1.2263999999999999</v>
      </c>
      <c r="K131">
        <f>+มิย!K5</f>
        <v>1.2258</v>
      </c>
      <c r="L131">
        <f>+มิย!L5</f>
        <v>12113.72</v>
      </c>
      <c r="M131">
        <f>+มิย!M5</f>
        <v>36.270000000000003</v>
      </c>
      <c r="N131">
        <f>+มิย!N5</f>
        <v>72.099999999999994</v>
      </c>
      <c r="O131">
        <f>+มิย!O5</f>
        <v>3.99</v>
      </c>
      <c r="P131">
        <f>+มิย!P5</f>
        <v>1.25</v>
      </c>
      <c r="Q131">
        <f>+มิย!Q5</f>
        <v>9.1300000000000008</v>
      </c>
      <c r="R131">
        <f>+มิย!R5</f>
        <v>4.42</v>
      </c>
      <c r="S131">
        <f>+มิย!S5</f>
        <v>5.38</v>
      </c>
      <c r="T131">
        <f>+มิย!T5</f>
        <v>5.34</v>
      </c>
      <c r="U131">
        <f>+มิย!U5</f>
        <v>1.5747</v>
      </c>
      <c r="V131" s="80" t="s">
        <v>128</v>
      </c>
    </row>
    <row r="132" spans="1:22" x14ac:dyDescent="0.2">
      <c r="A132" t="str">
        <f>+มิย!A6</f>
        <v>ท่าเรือ,รพช.(30)</v>
      </c>
      <c r="B132">
        <f>+มิย!B6</f>
        <v>219</v>
      </c>
      <c r="C132">
        <f>+มิย!C6</f>
        <v>0</v>
      </c>
      <c r="D132">
        <f>+มิย!D6</f>
        <v>1.83</v>
      </c>
      <c r="E132">
        <f>+มิย!E6</f>
        <v>0</v>
      </c>
      <c r="F132">
        <f>+มิย!F6</f>
        <v>3.2</v>
      </c>
      <c r="G132">
        <f>+มิย!G6</f>
        <v>0</v>
      </c>
      <c r="H132">
        <f>+มิย!H6</f>
        <v>0</v>
      </c>
      <c r="I132">
        <f>+มิย!I6</f>
        <v>0</v>
      </c>
      <c r="J132">
        <f>+มิย!J6</f>
        <v>0.66810000000000003</v>
      </c>
      <c r="K132">
        <f>+มิย!K6</f>
        <v>0.66500000000000004</v>
      </c>
      <c r="L132">
        <f>+มิย!L6</f>
        <v>8031.28</v>
      </c>
      <c r="M132">
        <f>+มิย!M6</f>
        <v>56.62</v>
      </c>
      <c r="N132">
        <f>+มิย!N6</f>
        <v>78</v>
      </c>
      <c r="O132">
        <f>+มิย!O6</f>
        <v>6.93</v>
      </c>
      <c r="P132">
        <f>+มิย!P6</f>
        <v>1.01</v>
      </c>
      <c r="Q132">
        <f>+มิย!Q6</f>
        <v>5.0999999999999996</v>
      </c>
      <c r="R132">
        <f>+มิย!R6</f>
        <v>4.18</v>
      </c>
      <c r="S132">
        <f>+มิย!S6</f>
        <v>3.28</v>
      </c>
      <c r="T132">
        <f>+มิย!T6</f>
        <v>3.31</v>
      </c>
      <c r="U132">
        <f>+มิย!U6</f>
        <v>1.0468</v>
      </c>
      <c r="V132" s="80" t="s">
        <v>128</v>
      </c>
    </row>
    <row r="133" spans="1:22" x14ac:dyDescent="0.2">
      <c r="A133" t="str">
        <f>+มิย!A7</f>
        <v>สมเด็จพระสังฆราช(นครหลวง),รพช.(36)</v>
      </c>
      <c r="B133">
        <f>+มิย!B7</f>
        <v>196</v>
      </c>
      <c r="C133">
        <f>+มิย!C7</f>
        <v>0</v>
      </c>
      <c r="D133">
        <f>+มิย!D7</f>
        <v>1.53</v>
      </c>
      <c r="E133">
        <f>+มิย!E7</f>
        <v>0</v>
      </c>
      <c r="F133">
        <f>+มิย!F7</f>
        <v>4.59</v>
      </c>
      <c r="G133">
        <f>+มิย!G7</f>
        <v>0</v>
      </c>
      <c r="H133">
        <f>+มิย!H7</f>
        <v>0</v>
      </c>
      <c r="I133">
        <f>+มิย!I7</f>
        <v>0</v>
      </c>
      <c r="J133">
        <f>+มิย!J7</f>
        <v>0.76790000000000003</v>
      </c>
      <c r="K133">
        <f>+มิย!K7</f>
        <v>0.76100000000000001</v>
      </c>
      <c r="L133">
        <f>+มิย!L7</f>
        <v>7162.05</v>
      </c>
      <c r="M133">
        <f>+มิย!M7</f>
        <v>48.98</v>
      </c>
      <c r="N133">
        <f>+มิย!N7</f>
        <v>65.83</v>
      </c>
      <c r="O133">
        <f>+มิย!O7</f>
        <v>5.39</v>
      </c>
      <c r="P133">
        <f>+มิย!P7</f>
        <v>1.07</v>
      </c>
      <c r="Q133">
        <f>+มิย!Q7</f>
        <v>3.14</v>
      </c>
      <c r="R133">
        <f>+มิย!R7</f>
        <v>3.15</v>
      </c>
      <c r="S133">
        <f>+มิย!S7</f>
        <v>3.92</v>
      </c>
      <c r="T133">
        <f>+มิย!T7</f>
        <v>3.64</v>
      </c>
      <c r="U133">
        <f>+มิย!U7</f>
        <v>1.5406</v>
      </c>
      <c r="V133" s="80" t="s">
        <v>128</v>
      </c>
    </row>
    <row r="134" spans="1:22" x14ac:dyDescent="0.2">
      <c r="A134" t="str">
        <f>+มิย!A8</f>
        <v>บางไทร,รพช.(36)</v>
      </c>
      <c r="B134">
        <f>+มิย!B8</f>
        <v>151</v>
      </c>
      <c r="C134">
        <f>+มิย!C8</f>
        <v>0</v>
      </c>
      <c r="D134">
        <f>+มิย!D8</f>
        <v>0</v>
      </c>
      <c r="E134">
        <f>+มิย!E8</f>
        <v>0</v>
      </c>
      <c r="F134">
        <f>+มิย!F8</f>
        <v>5.3</v>
      </c>
      <c r="G134">
        <f>+มิย!G8</f>
        <v>0</v>
      </c>
      <c r="H134">
        <f>+มิย!H8</f>
        <v>0</v>
      </c>
      <c r="I134">
        <f>+มิย!I8</f>
        <v>0</v>
      </c>
      <c r="J134">
        <f>+มิย!J8</f>
        <v>0.62919999999999998</v>
      </c>
      <c r="K134">
        <f>+มิย!K8</f>
        <v>0.63070000000000004</v>
      </c>
      <c r="L134">
        <f>+มิย!L8</f>
        <v>12436.24</v>
      </c>
      <c r="M134">
        <f>+มิย!M8</f>
        <v>51.66</v>
      </c>
      <c r="N134">
        <f>+มิย!N8</f>
        <v>102.59</v>
      </c>
      <c r="O134">
        <f>+มิย!O8</f>
        <v>3.94</v>
      </c>
      <c r="P134">
        <f>+มิย!P8</f>
        <v>2.31</v>
      </c>
      <c r="Q134">
        <f>+มิย!Q8</f>
        <v>7</v>
      </c>
      <c r="R134">
        <f>+มิย!R8</f>
        <v>4.88</v>
      </c>
      <c r="S134">
        <f>+มิย!S8</f>
        <v>8.34</v>
      </c>
      <c r="T134">
        <f>+มิย!T8</f>
        <v>7.5</v>
      </c>
      <c r="U134">
        <f>+มิย!U8</f>
        <v>0.97140000000000004</v>
      </c>
      <c r="V134" s="80" t="s">
        <v>128</v>
      </c>
    </row>
    <row r="135" spans="1:22" x14ac:dyDescent="0.2">
      <c r="A135" t="str">
        <f>+มิย!A9</f>
        <v>บางบาล,รพช.(28)</v>
      </c>
      <c r="B135">
        <f>+มิย!B9</f>
        <v>117</v>
      </c>
      <c r="C135">
        <f>+มิย!C9</f>
        <v>1</v>
      </c>
      <c r="D135">
        <f>+มิย!D9</f>
        <v>1.71</v>
      </c>
      <c r="E135">
        <f>+มิย!E9</f>
        <v>0</v>
      </c>
      <c r="F135">
        <f>+มิย!F9</f>
        <v>5.13</v>
      </c>
      <c r="G135">
        <f>+มิย!G9</f>
        <v>0</v>
      </c>
      <c r="H135">
        <f>+มิย!H9</f>
        <v>0</v>
      </c>
      <c r="I135">
        <f>+มิย!I9</f>
        <v>0</v>
      </c>
      <c r="J135">
        <f>+มิย!J9</f>
        <v>0.6069</v>
      </c>
      <c r="K135">
        <f>+มิย!K9</f>
        <v>0.60799999999999998</v>
      </c>
      <c r="L135">
        <f>+มิย!L9</f>
        <v>7848.92</v>
      </c>
      <c r="M135">
        <f>+มิย!M9</f>
        <v>53.45</v>
      </c>
      <c r="N135">
        <f>+มิย!N9</f>
        <v>46.79</v>
      </c>
      <c r="O135">
        <f>+มิย!O9</f>
        <v>4.07</v>
      </c>
      <c r="P135">
        <f>+มิย!P9</f>
        <v>1.1100000000000001</v>
      </c>
      <c r="Q135">
        <f>+มิย!Q9</f>
        <v>1.5</v>
      </c>
      <c r="R135">
        <f>+มิย!R9</f>
        <v>1.86</v>
      </c>
      <c r="S135">
        <f>+มิย!S9</f>
        <v>3.94</v>
      </c>
      <c r="T135">
        <f>+มิย!T9</f>
        <v>3.43</v>
      </c>
      <c r="U135">
        <f>+มิย!U9</f>
        <v>0.82650000000000001</v>
      </c>
      <c r="V135" s="80" t="s">
        <v>128</v>
      </c>
    </row>
    <row r="136" spans="1:22" x14ac:dyDescent="0.2">
      <c r="A136" t="str">
        <f>+มิย!A10</f>
        <v>บางปะอิน,รพช.(40)</v>
      </c>
      <c r="B136">
        <f>+มิย!B10</f>
        <v>337</v>
      </c>
      <c r="C136">
        <f>+มิย!C10</f>
        <v>0</v>
      </c>
      <c r="D136">
        <f>+มิย!D10</f>
        <v>0</v>
      </c>
      <c r="E136">
        <f>+มิย!E10</f>
        <v>0</v>
      </c>
      <c r="F136">
        <f>+มิย!F10</f>
        <v>0</v>
      </c>
      <c r="G136">
        <f>+มิย!G10</f>
        <v>0</v>
      </c>
      <c r="H136">
        <f>+มิย!H10</f>
        <v>0</v>
      </c>
      <c r="I136">
        <f>+มิย!I10</f>
        <v>0</v>
      </c>
      <c r="J136">
        <f>+มิย!J10</f>
        <v>0.5363</v>
      </c>
      <c r="K136">
        <f>+มิย!K10</f>
        <v>0.53610000000000002</v>
      </c>
      <c r="L136">
        <f>+มิย!L10</f>
        <v>9854.2199999999993</v>
      </c>
      <c r="M136">
        <f>+มิย!M10</f>
        <v>62.31</v>
      </c>
      <c r="N136">
        <f>+มิย!N10</f>
        <v>97.42</v>
      </c>
      <c r="O136">
        <f>+มิย!O10</f>
        <v>7.63</v>
      </c>
      <c r="P136">
        <f>+มิย!P10</f>
        <v>1.23</v>
      </c>
      <c r="Q136">
        <f>+มิย!Q10</f>
        <v>4.28</v>
      </c>
      <c r="R136">
        <f>+มิย!R10</f>
        <v>2.5499999999999998</v>
      </c>
      <c r="S136">
        <f>+มิย!S10</f>
        <v>3.98</v>
      </c>
      <c r="T136">
        <f>+มิย!T10</f>
        <v>3.7</v>
      </c>
      <c r="U136">
        <f>+มิย!U10</f>
        <v>0.58169999999999999</v>
      </c>
      <c r="V136" s="80" t="s">
        <v>128</v>
      </c>
    </row>
    <row r="137" spans="1:22" x14ac:dyDescent="0.2">
      <c r="A137" t="str">
        <f>+มิย!A11</f>
        <v>บางปะหัน,รพช.(36)</v>
      </c>
      <c r="B137">
        <f>+มิย!B11</f>
        <v>148</v>
      </c>
      <c r="C137">
        <f>+มิย!C11</f>
        <v>3</v>
      </c>
      <c r="D137">
        <f>+มิย!D11</f>
        <v>1.35</v>
      </c>
      <c r="E137">
        <f>+มิย!E11</f>
        <v>0</v>
      </c>
      <c r="F137">
        <f>+มิย!F11</f>
        <v>6.08</v>
      </c>
      <c r="G137">
        <f>+มิย!G11</f>
        <v>0</v>
      </c>
      <c r="H137">
        <f>+มิย!H11</f>
        <v>0</v>
      </c>
      <c r="I137">
        <f>+มิย!I11</f>
        <v>0</v>
      </c>
      <c r="J137">
        <f>+มิย!J11</f>
        <v>0.79039999999999999</v>
      </c>
      <c r="K137">
        <f>+มิย!K11</f>
        <v>0.78449999999999998</v>
      </c>
      <c r="L137">
        <f>+มิย!L11</f>
        <v>6064.1</v>
      </c>
      <c r="M137">
        <f>+มิย!M11</f>
        <v>4</v>
      </c>
      <c r="N137">
        <f>+มิย!N11</f>
        <v>47.13</v>
      </c>
      <c r="O137">
        <f>+มิย!O11</f>
        <v>4.0599999999999996</v>
      </c>
      <c r="P137">
        <f>+มิย!P11</f>
        <v>0.97</v>
      </c>
      <c r="Q137">
        <f>+มิย!Q11</f>
        <v>3.08</v>
      </c>
      <c r="R137">
        <f>+มิย!R11</f>
        <v>1.78</v>
      </c>
      <c r="S137">
        <f>+มิย!S11</f>
        <v>3.75</v>
      </c>
      <c r="T137">
        <f>+มิย!T11</f>
        <v>3.46</v>
      </c>
      <c r="U137">
        <f>+มิย!U11</f>
        <v>0.61770000000000003</v>
      </c>
      <c r="V137" s="80" t="s">
        <v>128</v>
      </c>
    </row>
    <row r="138" spans="1:22" x14ac:dyDescent="0.2">
      <c r="A138" t="str">
        <f>+มิย!A12</f>
        <v>ผักไห่,รพช.(30)</v>
      </c>
      <c r="B138">
        <f>+มิย!B12</f>
        <v>151</v>
      </c>
      <c r="C138">
        <f>+มิย!C12</f>
        <v>0</v>
      </c>
      <c r="D138">
        <f>+มิย!D12</f>
        <v>2.65</v>
      </c>
      <c r="E138">
        <f>+มิย!E12</f>
        <v>0</v>
      </c>
      <c r="F138">
        <f>+มิย!F12</f>
        <v>6.62</v>
      </c>
      <c r="G138">
        <f>+มิย!G12</f>
        <v>0</v>
      </c>
      <c r="H138">
        <f>+มิย!H12</f>
        <v>0</v>
      </c>
      <c r="I138">
        <f>+มิย!I12</f>
        <v>0</v>
      </c>
      <c r="J138">
        <f>+มิย!J12</f>
        <v>0.72019999999999995</v>
      </c>
      <c r="K138">
        <f>+มิย!K12</f>
        <v>0.71660000000000001</v>
      </c>
      <c r="L138">
        <f>+มิย!L12</f>
        <v>8021.68</v>
      </c>
      <c r="M138">
        <f>+มิย!M12</f>
        <v>49.01</v>
      </c>
      <c r="N138">
        <f>+มิย!N12</f>
        <v>61.67</v>
      </c>
      <c r="O138">
        <f>+มิย!O12</f>
        <v>4.9000000000000004</v>
      </c>
      <c r="P138">
        <f>+มิย!P12</f>
        <v>1.1399999999999999</v>
      </c>
      <c r="Q138">
        <f>+มิย!Q12</f>
        <v>7.11</v>
      </c>
      <c r="R138">
        <f>+มิย!R12</f>
        <v>1.75</v>
      </c>
      <c r="S138">
        <f>+มิย!S12</f>
        <v>3.42</v>
      </c>
      <c r="T138">
        <f>+มิย!T12</f>
        <v>3.73</v>
      </c>
      <c r="U138">
        <f>+มิย!U12</f>
        <v>0.94930000000000003</v>
      </c>
      <c r="V138" s="80" t="s">
        <v>128</v>
      </c>
    </row>
    <row r="139" spans="1:22" x14ac:dyDescent="0.2">
      <c r="A139" t="str">
        <f>+มิย!A13</f>
        <v>ภาชี,รพช.(46)</v>
      </c>
      <c r="B139">
        <f>+มิย!B13</f>
        <v>194</v>
      </c>
      <c r="C139">
        <f>+มิย!C13</f>
        <v>0</v>
      </c>
      <c r="D139">
        <f>+มิย!D13</f>
        <v>0</v>
      </c>
      <c r="E139">
        <f>+มิย!E13</f>
        <v>0</v>
      </c>
      <c r="F139">
        <f>+มิย!F13</f>
        <v>4.12</v>
      </c>
      <c r="G139">
        <f>+มิย!G13</f>
        <v>0</v>
      </c>
      <c r="H139">
        <f>+มิย!H13</f>
        <v>0</v>
      </c>
      <c r="I139">
        <f>+มิย!I13</f>
        <v>0</v>
      </c>
      <c r="J139">
        <f>+มิย!J13</f>
        <v>0.63829999999999998</v>
      </c>
      <c r="K139">
        <f>+มิย!K13</f>
        <v>0.63980000000000004</v>
      </c>
      <c r="L139">
        <f>+มิย!L13</f>
        <v>9112.4599999999991</v>
      </c>
      <c r="M139">
        <f>+มิย!M13</f>
        <v>50.89</v>
      </c>
      <c r="N139">
        <f>+มิย!N13</f>
        <v>46.23</v>
      </c>
      <c r="O139">
        <f>+มิย!O13</f>
        <v>4.04</v>
      </c>
      <c r="P139">
        <f>+มิย!P13</f>
        <v>1.29</v>
      </c>
      <c r="Q139">
        <f>+มิย!Q13</f>
        <v>6.3</v>
      </c>
      <c r="R139">
        <f>+มิย!R13</f>
        <v>3.11</v>
      </c>
      <c r="S139">
        <f>+มิย!S13</f>
        <v>2.94</v>
      </c>
      <c r="T139">
        <f>+มิย!T13</f>
        <v>3.39</v>
      </c>
      <c r="U139">
        <f>+มิย!U13</f>
        <v>0.8619</v>
      </c>
      <c r="V139" s="80" t="s">
        <v>128</v>
      </c>
    </row>
    <row r="140" spans="1:22" x14ac:dyDescent="0.2">
      <c r="A140" t="str">
        <f>+มิย!A14</f>
        <v>ลาดบัวหลวง,รพช.(30)</v>
      </c>
      <c r="B140">
        <f>+มิย!B14</f>
        <v>149</v>
      </c>
      <c r="C140">
        <f>+มิย!C14</f>
        <v>10</v>
      </c>
      <c r="D140">
        <f>+มิย!D14</f>
        <v>0</v>
      </c>
      <c r="E140">
        <f>+มิย!E14</f>
        <v>0</v>
      </c>
      <c r="F140">
        <f>+มิย!F14</f>
        <v>3.36</v>
      </c>
      <c r="G140">
        <f>+มิย!G14</f>
        <v>0</v>
      </c>
      <c r="H140">
        <f>+มิย!H14</f>
        <v>0</v>
      </c>
      <c r="I140">
        <f>+มิย!I14</f>
        <v>0</v>
      </c>
      <c r="J140">
        <f>+มิย!J14</f>
        <v>0.56110000000000004</v>
      </c>
      <c r="K140">
        <f>+มิย!K14</f>
        <v>0.55859999999999999</v>
      </c>
      <c r="L140">
        <f>+มิย!L14</f>
        <v>8988.0499999999993</v>
      </c>
      <c r="M140">
        <f>+มิย!M14</f>
        <v>61.87</v>
      </c>
      <c r="N140">
        <f>+มิย!N14</f>
        <v>52.56</v>
      </c>
      <c r="O140">
        <f>+มิย!O14</f>
        <v>4.97</v>
      </c>
      <c r="P140">
        <f>+มิย!P14</f>
        <v>1.1399999999999999</v>
      </c>
      <c r="Q140">
        <f>+มิย!Q14</f>
        <v>1</v>
      </c>
      <c r="R140">
        <f>+มิย!R14</f>
        <v>2.78</v>
      </c>
      <c r="S140">
        <f>+มิย!S14</f>
        <v>3.51</v>
      </c>
      <c r="T140">
        <f>+มิย!T14</f>
        <v>3.17</v>
      </c>
      <c r="U140">
        <f>+มิย!U14</f>
        <v>1.4283999999999999</v>
      </c>
      <c r="V140" s="80" t="s">
        <v>128</v>
      </c>
    </row>
    <row r="141" spans="1:22" x14ac:dyDescent="0.2">
      <c r="A141" t="str">
        <f>+มิย!A15</f>
        <v>วังน้อย,รพช.(39)</v>
      </c>
      <c r="B141">
        <f>+มิย!B15</f>
        <v>240</v>
      </c>
      <c r="C141">
        <f>+มิย!C15</f>
        <v>0</v>
      </c>
      <c r="D141">
        <f>+มิย!D15</f>
        <v>1.25</v>
      </c>
      <c r="E141">
        <f>+มิย!E15</f>
        <v>0</v>
      </c>
      <c r="F141">
        <f>+มิย!F15</f>
        <v>2.5</v>
      </c>
      <c r="G141">
        <f>+มิย!G15</f>
        <v>0</v>
      </c>
      <c r="H141">
        <f>+มิย!H15</f>
        <v>0</v>
      </c>
      <c r="I141">
        <f>+มิย!I15</f>
        <v>0</v>
      </c>
      <c r="J141">
        <f>+มิย!J15</f>
        <v>0.56759999999999999</v>
      </c>
      <c r="K141">
        <f>+มิย!K15</f>
        <v>0.56640000000000001</v>
      </c>
      <c r="L141">
        <f>+มิย!L15</f>
        <v>9597.69</v>
      </c>
      <c r="M141">
        <f>+มิย!M15</f>
        <v>58.75</v>
      </c>
      <c r="N141">
        <f>+มิย!N15</f>
        <v>55.38</v>
      </c>
      <c r="O141">
        <f>+มิย!O15</f>
        <v>5.64</v>
      </c>
      <c r="P141">
        <f>+มิย!P15</f>
        <v>0.96</v>
      </c>
      <c r="Q141">
        <f>+มิย!Q15</f>
        <v>1.83</v>
      </c>
      <c r="R141">
        <f>+มิย!R15</f>
        <v>2.1800000000000002</v>
      </c>
      <c r="S141">
        <f>+มิย!S15</f>
        <v>3.17</v>
      </c>
      <c r="T141">
        <f>+มิย!T15</f>
        <v>2.91</v>
      </c>
      <c r="U141">
        <f>+มิย!U15</f>
        <v>0.77959999999999996</v>
      </c>
      <c r="V141" s="80" t="s">
        <v>128</v>
      </c>
    </row>
    <row r="142" spans="1:22" x14ac:dyDescent="0.2">
      <c r="A142" t="str">
        <f>+มิย!A16</f>
        <v>บางซ้าย,รพช.(10)</v>
      </c>
      <c r="B142">
        <f>+มิย!B16</f>
        <v>44</v>
      </c>
      <c r="C142">
        <f>+มิย!C16</f>
        <v>0</v>
      </c>
      <c r="D142">
        <f>+มิย!D16</f>
        <v>0</v>
      </c>
      <c r="E142">
        <f>+มิย!E16</f>
        <v>0</v>
      </c>
      <c r="F142">
        <f>+มิย!F16</f>
        <v>0</v>
      </c>
      <c r="G142">
        <f>+มิย!G16</f>
        <v>0</v>
      </c>
      <c r="H142">
        <f>+มิย!H16</f>
        <v>0</v>
      </c>
      <c r="I142">
        <f>+มิย!I16</f>
        <v>0</v>
      </c>
      <c r="J142">
        <f>+มิย!J16</f>
        <v>0.42030000000000001</v>
      </c>
      <c r="K142">
        <f>+มิย!K16</f>
        <v>0.42080000000000001</v>
      </c>
      <c r="L142">
        <f>+มิย!L16</f>
        <v>8400.7900000000009</v>
      </c>
      <c r="M142">
        <f>+มิย!M16</f>
        <v>84.09</v>
      </c>
      <c r="N142">
        <f>+มิย!N16</f>
        <v>47.67</v>
      </c>
      <c r="O142">
        <f>+มิย!O16</f>
        <v>4.4000000000000004</v>
      </c>
      <c r="P142">
        <f>+มิย!P16</f>
        <v>1.32</v>
      </c>
      <c r="Q142">
        <f>+มิย!Q16</f>
        <v>2.2000000000000002</v>
      </c>
      <c r="R142">
        <f>+มิย!R16</f>
        <v>3.33</v>
      </c>
      <c r="S142">
        <f>+มิย!S16</f>
        <v>3.47</v>
      </c>
      <c r="T142">
        <f>+มิย!T16</f>
        <v>3.25</v>
      </c>
      <c r="U142">
        <f>+มิย!U16</f>
        <v>0.85850000000000004</v>
      </c>
      <c r="V142" s="80" t="s">
        <v>128</v>
      </c>
    </row>
    <row r="143" spans="1:22" x14ac:dyDescent="0.2">
      <c r="A143" t="str">
        <f>+มิย!A17</f>
        <v>อุทัย,รพช.(31)</v>
      </c>
      <c r="B143">
        <f>+มิย!B17</f>
        <v>204</v>
      </c>
      <c r="C143">
        <f>+มิย!C17</f>
        <v>6</v>
      </c>
      <c r="D143">
        <f>+มิย!D17</f>
        <v>0.98</v>
      </c>
      <c r="E143">
        <f>+มิย!E17</f>
        <v>0</v>
      </c>
      <c r="F143">
        <f>+มิย!F17</f>
        <v>5.39</v>
      </c>
      <c r="G143">
        <f>+มิย!G17</f>
        <v>0</v>
      </c>
      <c r="H143">
        <f>+มิย!H17</f>
        <v>0</v>
      </c>
      <c r="I143">
        <f>+มิย!I17</f>
        <v>0</v>
      </c>
      <c r="J143">
        <f>+มิย!J17</f>
        <v>0.53249999999999997</v>
      </c>
      <c r="K143">
        <f>+มิย!K17</f>
        <v>0.53879999999999995</v>
      </c>
      <c r="L143">
        <f>+มิย!L17</f>
        <v>12387.71</v>
      </c>
      <c r="M143">
        <f>+มิย!M17</f>
        <v>64.650000000000006</v>
      </c>
      <c r="N143">
        <f>+มิย!N17</f>
        <v>79.89</v>
      </c>
      <c r="O143">
        <f>+มิย!O17</f>
        <v>6.23</v>
      </c>
      <c r="P143">
        <f>+มิย!P17</f>
        <v>1.38</v>
      </c>
      <c r="Q143">
        <f>+มิย!Q17</f>
        <v>3.45</v>
      </c>
      <c r="R143">
        <f>+มิย!R17</f>
        <v>2.19</v>
      </c>
      <c r="S143">
        <f>+มิย!S17</f>
        <v>4.21</v>
      </c>
      <c r="T143">
        <f>+มิย!T17</f>
        <v>3.76</v>
      </c>
      <c r="U143">
        <f>+มิย!U17</f>
        <v>0.77939999999999998</v>
      </c>
      <c r="V143" s="80" t="s">
        <v>128</v>
      </c>
    </row>
    <row r="144" spans="1:22" x14ac:dyDescent="0.2">
      <c r="A144" t="str">
        <f>+มิย!A18</f>
        <v>มหาราช,รพช.(22)</v>
      </c>
      <c r="B144">
        <f>+มิย!B18</f>
        <v>89</v>
      </c>
      <c r="C144">
        <f>+มิย!C18</f>
        <v>0</v>
      </c>
      <c r="D144">
        <f>+มิย!D18</f>
        <v>0</v>
      </c>
      <c r="E144">
        <f>+มิย!E18</f>
        <v>0</v>
      </c>
      <c r="F144">
        <f>+มิย!F18</f>
        <v>3.37</v>
      </c>
      <c r="G144">
        <f>+มิย!G18</f>
        <v>0</v>
      </c>
      <c r="H144">
        <f>+มิย!H18</f>
        <v>0</v>
      </c>
      <c r="I144">
        <f>+มิย!I18</f>
        <v>0</v>
      </c>
      <c r="J144">
        <f>+มิย!J18</f>
        <v>0.59350000000000003</v>
      </c>
      <c r="K144">
        <f>+มิย!K18</f>
        <v>0.58609999999999995</v>
      </c>
      <c r="L144">
        <f>+มิย!L18</f>
        <v>6906.52</v>
      </c>
      <c r="M144">
        <f>+มิย!M18</f>
        <v>61.8</v>
      </c>
      <c r="N144">
        <f>+มิย!N18</f>
        <v>26.36</v>
      </c>
      <c r="O144">
        <f>+มิย!O18</f>
        <v>3.8</v>
      </c>
      <c r="P144">
        <f>+มิย!P18</f>
        <v>0.74</v>
      </c>
      <c r="Q144">
        <f>+มิย!Q18</f>
        <v>2</v>
      </c>
      <c r="R144">
        <f>+มิย!R18</f>
        <v>1.25</v>
      </c>
      <c r="S144">
        <f>+มิย!S18</f>
        <v>2.12</v>
      </c>
      <c r="T144">
        <f>+มิย!T18</f>
        <v>2.1</v>
      </c>
      <c r="U144">
        <f>+มิย!U18</f>
        <v>0.72350000000000003</v>
      </c>
      <c r="V144" s="80" t="s">
        <v>128</v>
      </c>
    </row>
    <row r="145" spans="1:22" x14ac:dyDescent="0.2">
      <c r="A145" t="str">
        <f>+มิย!A19</f>
        <v>บ้านแพรก,รพช.(19)</v>
      </c>
      <c r="B145">
        <f>+มิย!B19</f>
        <v>108</v>
      </c>
      <c r="C145">
        <f>+มิย!C19</f>
        <v>0</v>
      </c>
      <c r="D145">
        <f>+มิย!D19</f>
        <v>0</v>
      </c>
      <c r="E145">
        <f>+มิย!E19</f>
        <v>0</v>
      </c>
      <c r="F145">
        <f>+มิย!F19</f>
        <v>5.56</v>
      </c>
      <c r="G145">
        <f>+มิย!G19</f>
        <v>0</v>
      </c>
      <c r="H145">
        <f>+มิย!H19</f>
        <v>0</v>
      </c>
      <c r="I145">
        <f>+มิย!I19</f>
        <v>0</v>
      </c>
      <c r="J145">
        <f>+มิย!J19</f>
        <v>0.5171</v>
      </c>
      <c r="K145">
        <f>+มิย!K19</f>
        <v>0.51729999999999998</v>
      </c>
      <c r="L145">
        <f>+มิย!L19</f>
        <v>9562.7099999999991</v>
      </c>
      <c r="M145">
        <f>+มิย!M19</f>
        <v>65.739999999999995</v>
      </c>
      <c r="N145">
        <f>+มิย!N19</f>
        <v>71.23</v>
      </c>
      <c r="O145">
        <f>+มิย!O19</f>
        <v>5.63</v>
      </c>
      <c r="P145">
        <f>+มิย!P19</f>
        <v>1.3</v>
      </c>
      <c r="Q145">
        <f>+มิย!Q19</f>
        <v>4.72</v>
      </c>
      <c r="R145">
        <f>+มิย!R19</f>
        <v>2</v>
      </c>
      <c r="S145">
        <f>+มิย!S19</f>
        <v>3.66</v>
      </c>
      <c r="T145">
        <f>+มิย!T19</f>
        <v>3.75</v>
      </c>
      <c r="U145">
        <f>+มิย!U19</f>
        <v>1.3335999999999999</v>
      </c>
      <c r="V145" s="80" t="s">
        <v>128</v>
      </c>
    </row>
    <row r="146" spans="1:22" x14ac:dyDescent="0.2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4" workbookViewId="0">
      <selection activeCell="L12" sqref="L12"/>
    </sheetView>
  </sheetViews>
  <sheetFormatPr defaultRowHeight="26.25" x14ac:dyDescent="0.55000000000000004"/>
  <cols>
    <col min="1" max="1" width="41" style="96" customWidth="1"/>
    <col min="2" max="2" width="5.28515625" style="122" bestFit="1" customWidth="1"/>
    <col min="3" max="16384" width="9.140625" style="96"/>
  </cols>
  <sheetData>
    <row r="1" spans="1:2" x14ac:dyDescent="0.55000000000000004">
      <c r="A1" s="97" t="s">
        <v>0</v>
      </c>
      <c r="B1" s="120" t="s">
        <v>54</v>
      </c>
    </row>
    <row r="2" spans="1:2" x14ac:dyDescent="0.55000000000000004">
      <c r="A2" s="98" t="s">
        <v>146</v>
      </c>
      <c r="B2" s="121">
        <f>+วิเคราะห์56!P3</f>
        <v>1.4510123790417748</v>
      </c>
    </row>
    <row r="3" spans="1:2" x14ac:dyDescent="0.55000000000000004">
      <c r="A3" s="98" t="s">
        <v>147</v>
      </c>
      <c r="B3" s="121">
        <f>+วิเคราะห์56!P12</f>
        <v>1.1962773734610124</v>
      </c>
    </row>
    <row r="4" spans="1:2" x14ac:dyDescent="0.55000000000000004">
      <c r="A4" s="98" t="s">
        <v>148</v>
      </c>
      <c r="B4" s="121">
        <f>+วิเคราะห์56!P21</f>
        <v>0.57495028169014084</v>
      </c>
    </row>
    <row r="5" spans="1:2" x14ac:dyDescent="0.55000000000000004">
      <c r="A5" s="98" t="s">
        <v>149</v>
      </c>
      <c r="B5" s="121">
        <f>+วิเคราะห์56!P30</f>
        <v>0.64862302040816322</v>
      </c>
    </row>
    <row r="6" spans="1:2" x14ac:dyDescent="0.55000000000000004">
      <c r="A6" s="98" t="s">
        <v>150</v>
      </c>
      <c r="B6" s="121">
        <f>+วิเคราะห์56!P39</f>
        <v>0.661579576008273</v>
      </c>
    </row>
    <row r="7" spans="1:2" x14ac:dyDescent="0.55000000000000004">
      <c r="A7" s="98" t="s">
        <v>151</v>
      </c>
      <c r="B7" s="121">
        <f>+วิเคราะห์56!P48</f>
        <v>0.5949807302231237</v>
      </c>
    </row>
    <row r="8" spans="1:2" x14ac:dyDescent="0.55000000000000004">
      <c r="A8" s="98" t="s">
        <v>152</v>
      </c>
      <c r="B8" s="121">
        <f>+วิเคราะห์56!P57</f>
        <v>0.52992120736086179</v>
      </c>
    </row>
    <row r="9" spans="1:2" x14ac:dyDescent="0.55000000000000004">
      <c r="A9" s="98" t="s">
        <v>153</v>
      </c>
      <c r="B9" s="121">
        <f>+วิเคราะห์56!P57</f>
        <v>0.52992120736086179</v>
      </c>
    </row>
    <row r="10" spans="1:2" x14ac:dyDescent="0.55000000000000004">
      <c r="A10" s="98" t="s">
        <v>154</v>
      </c>
      <c r="B10" s="121">
        <f>+วิเคราะห์56!P75</f>
        <v>0.61166151785714296</v>
      </c>
    </row>
    <row r="11" spans="1:2" x14ac:dyDescent="0.55000000000000004">
      <c r="A11" s="98" t="s">
        <v>155</v>
      </c>
      <c r="B11" s="121">
        <f>+วิเคราะห์56!P84</f>
        <v>0.59045364095169428</v>
      </c>
    </row>
    <row r="12" spans="1:2" x14ac:dyDescent="0.55000000000000004">
      <c r="A12" s="98" t="s">
        <v>156</v>
      </c>
      <c r="B12" s="121">
        <f>+วิเคราะห์56!P93</f>
        <v>0.575215945229682</v>
      </c>
    </row>
    <row r="13" spans="1:2" x14ac:dyDescent="0.55000000000000004">
      <c r="A13" s="98" t="s">
        <v>157</v>
      </c>
      <c r="B13" s="121">
        <f>+วิเคราะห์56!P102</f>
        <v>0.59176038277511966</v>
      </c>
    </row>
    <row r="14" spans="1:2" x14ac:dyDescent="0.55000000000000004">
      <c r="A14" s="98" t="s">
        <v>158</v>
      </c>
      <c r="B14" s="121">
        <f>+วิเคราะห์56!P111</f>
        <v>0.46841052631578939</v>
      </c>
    </row>
    <row r="15" spans="1:2" x14ac:dyDescent="0.55000000000000004">
      <c r="A15" s="98" t="s">
        <v>159</v>
      </c>
      <c r="B15" s="121">
        <f>+วิเคราะห์56!P120</f>
        <v>0.56455068233510231</v>
      </c>
    </row>
    <row r="16" spans="1:2" x14ac:dyDescent="0.55000000000000004">
      <c r="A16" s="98" t="s">
        <v>160</v>
      </c>
      <c r="B16" s="121">
        <f>+วิเคราะห์56!P129</f>
        <v>0.71804676131322087</v>
      </c>
    </row>
    <row r="17" spans="1:2" x14ac:dyDescent="0.55000000000000004">
      <c r="A17" s="99" t="s">
        <v>161</v>
      </c>
      <c r="B17" s="121">
        <f>+วิเคราะห์56!P138</f>
        <v>0.5598565037282518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zoomScale="110" zoomScaleNormal="110" workbookViewId="0">
      <pane xSplit="1" ySplit="3" topLeftCell="B4" activePane="bottomRight" state="frozen"/>
      <selection activeCell="V16" sqref="V16"/>
      <selection pane="topRight" activeCell="V16" sqref="V16"/>
      <selection pane="bottomLeft" activeCell="V16" sqref="V16"/>
      <selection pane="bottomRight" activeCell="A14" sqref="A14"/>
    </sheetView>
  </sheetViews>
  <sheetFormatPr defaultRowHeight="23.25" x14ac:dyDescent="0.5"/>
  <cols>
    <col min="1" max="1" width="34" style="1" customWidth="1"/>
    <col min="2" max="2" width="6.85546875" style="1" customWidth="1"/>
    <col min="3" max="3" width="8.7109375" style="1" customWidth="1"/>
    <col min="4" max="4" width="5.7109375" style="1" customWidth="1"/>
    <col min="5" max="5" width="5.42578125" style="1" bestFit="1" customWidth="1"/>
    <col min="6" max="6" width="5" style="1" customWidth="1"/>
    <col min="7" max="7" width="6.85546875" style="1" customWidth="1"/>
    <col min="8" max="8" width="6.42578125" style="1" customWidth="1"/>
    <col min="9" max="9" width="7.140625" style="1" customWidth="1"/>
    <col min="10" max="10" width="7.7109375" style="1" customWidth="1"/>
    <col min="11" max="11" width="7.5703125" style="1" customWidth="1"/>
    <col min="12" max="12" width="10.42578125" style="1" bestFit="1" customWidth="1"/>
    <col min="13" max="13" width="5.5703125" style="1" bestFit="1" customWidth="1"/>
    <col min="14" max="14" width="6.5703125" style="1" bestFit="1" customWidth="1"/>
    <col min="15" max="15" width="5.42578125" style="1" bestFit="1" customWidth="1"/>
    <col min="16" max="16" width="4.5703125" style="1" bestFit="1" customWidth="1"/>
    <col min="17" max="17" width="5.5703125" style="1" bestFit="1" customWidth="1"/>
    <col min="18" max="18" width="4.42578125" style="1" customWidth="1"/>
    <col min="19" max="19" width="4.5703125" style="1" bestFit="1" customWidth="1"/>
    <col min="20" max="20" width="7.140625" style="1" bestFit="1" customWidth="1"/>
    <col min="21" max="21" width="13" style="1" customWidth="1"/>
    <col min="22" max="16384" width="9.140625" style="1"/>
  </cols>
  <sheetData>
    <row r="1" spans="1:21" x14ac:dyDescent="0.5">
      <c r="A1" s="1" t="s">
        <v>162</v>
      </c>
    </row>
    <row r="2" spans="1:21" ht="43.5" customHeight="1" x14ac:dyDescent="0.5">
      <c r="A2" s="147" t="s">
        <v>0</v>
      </c>
      <c r="B2" s="149" t="s">
        <v>1</v>
      </c>
      <c r="C2" s="149" t="s">
        <v>2</v>
      </c>
      <c r="D2" s="143" t="s">
        <v>3</v>
      </c>
      <c r="E2" s="144"/>
      <c r="F2" s="145"/>
      <c r="G2" s="151" t="s">
        <v>4</v>
      </c>
      <c r="H2" s="152"/>
      <c r="I2" s="153"/>
      <c r="J2" s="146" t="s">
        <v>5</v>
      </c>
      <c r="K2" s="146"/>
      <c r="L2" s="146"/>
      <c r="M2" s="146"/>
      <c r="N2" s="146" t="s">
        <v>6</v>
      </c>
      <c r="O2" s="146"/>
      <c r="P2" s="146"/>
      <c r="Q2" s="143" t="s">
        <v>107</v>
      </c>
      <c r="R2" s="144"/>
      <c r="S2" s="144"/>
      <c r="T2" s="145"/>
      <c r="U2" s="3" t="s">
        <v>7</v>
      </c>
    </row>
    <row r="3" spans="1:21" x14ac:dyDescent="0.5">
      <c r="A3" s="148"/>
      <c r="B3" s="150"/>
      <c r="C3" s="150"/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53" t="s">
        <v>105</v>
      </c>
      <c r="N3" s="2" t="s">
        <v>17</v>
      </c>
      <c r="O3" s="2" t="s">
        <v>18</v>
      </c>
      <c r="P3" s="2" t="s">
        <v>19</v>
      </c>
      <c r="Q3" s="53" t="s">
        <v>108</v>
      </c>
      <c r="R3" s="53" t="s">
        <v>109</v>
      </c>
      <c r="S3" s="53" t="s">
        <v>110</v>
      </c>
      <c r="T3" s="53" t="s">
        <v>111</v>
      </c>
      <c r="U3" s="52" t="s">
        <v>97</v>
      </c>
    </row>
    <row r="4" spans="1:21" x14ac:dyDescent="0.5">
      <c r="A4" s="4" t="s">
        <v>102</v>
      </c>
      <c r="B4" s="15">
        <v>2963</v>
      </c>
      <c r="C4" s="3">
        <v>6</v>
      </c>
      <c r="D4" s="5">
        <v>4.79</v>
      </c>
      <c r="E4" s="5">
        <v>0</v>
      </c>
      <c r="F4" s="5">
        <v>1.92</v>
      </c>
      <c r="G4" s="5">
        <v>0</v>
      </c>
      <c r="H4" s="5">
        <v>8.18</v>
      </c>
      <c r="I4" s="5">
        <v>2.04</v>
      </c>
      <c r="J4" s="6">
        <v>1.3372999999999999</v>
      </c>
      <c r="K4" s="6">
        <v>1.3344</v>
      </c>
      <c r="L4" s="7">
        <v>12066.13</v>
      </c>
      <c r="M4" s="7">
        <v>40.409999999999997</v>
      </c>
      <c r="N4" s="5">
        <v>82.94</v>
      </c>
      <c r="O4" s="5">
        <v>5.13</v>
      </c>
      <c r="P4" s="5">
        <v>1.08</v>
      </c>
      <c r="Q4" s="5">
        <v>4.6900000000000004</v>
      </c>
      <c r="R4" s="5">
        <v>3.29</v>
      </c>
      <c r="S4" s="7">
        <v>5.23</v>
      </c>
      <c r="T4" s="7">
        <v>4.79</v>
      </c>
      <c r="U4" s="6">
        <v>2.9521999999999999</v>
      </c>
    </row>
    <row r="5" spans="1:21" x14ac:dyDescent="0.5">
      <c r="A5" s="4" t="s">
        <v>103</v>
      </c>
      <c r="B5" s="15">
        <v>976</v>
      </c>
      <c r="C5" s="3">
        <v>1</v>
      </c>
      <c r="D5" s="5">
        <v>3.89</v>
      </c>
      <c r="E5" s="5">
        <v>0</v>
      </c>
      <c r="F5" s="5">
        <v>2.36</v>
      </c>
      <c r="G5" s="5">
        <v>0</v>
      </c>
      <c r="H5" s="5">
        <v>0</v>
      </c>
      <c r="I5" s="5">
        <v>0</v>
      </c>
      <c r="J5" s="6">
        <v>1.2168000000000001</v>
      </c>
      <c r="K5" s="6">
        <v>1.2146999999999999</v>
      </c>
      <c r="L5" s="7">
        <v>11014.87</v>
      </c>
      <c r="M5" s="7">
        <v>41.23</v>
      </c>
      <c r="N5" s="5">
        <v>84.89</v>
      </c>
      <c r="O5" s="5">
        <v>5.18</v>
      </c>
      <c r="P5" s="5">
        <v>1.1599999999999999</v>
      </c>
      <c r="Q5" s="5">
        <v>4.6100000000000003</v>
      </c>
      <c r="R5" s="5">
        <v>3.77</v>
      </c>
      <c r="S5" s="7">
        <v>5.33</v>
      </c>
      <c r="T5" s="7">
        <v>4.9800000000000004</v>
      </c>
      <c r="U5" s="6">
        <v>0.26300000000000001</v>
      </c>
    </row>
    <row r="6" spans="1:21" x14ac:dyDescent="0.5">
      <c r="A6" s="4" t="s">
        <v>47</v>
      </c>
      <c r="B6" s="15">
        <v>247</v>
      </c>
      <c r="C6" s="3">
        <v>25</v>
      </c>
      <c r="D6" s="5">
        <v>0.81</v>
      </c>
      <c r="E6" s="5">
        <v>0</v>
      </c>
      <c r="F6" s="5">
        <v>4.45</v>
      </c>
      <c r="G6" s="5">
        <v>0</v>
      </c>
      <c r="H6" s="5">
        <v>0</v>
      </c>
      <c r="I6" s="5">
        <v>0</v>
      </c>
      <c r="J6" s="6">
        <v>0.52580000000000005</v>
      </c>
      <c r="K6" s="6">
        <v>0.52029999999999998</v>
      </c>
      <c r="L6" s="7">
        <v>8157.69</v>
      </c>
      <c r="M6" s="7">
        <v>58.56</v>
      </c>
      <c r="N6" s="5">
        <v>65.38</v>
      </c>
      <c r="O6" s="5">
        <v>7.8</v>
      </c>
      <c r="P6" s="5">
        <v>0.97</v>
      </c>
      <c r="Q6" s="5">
        <v>3.13</v>
      </c>
      <c r="R6" s="5">
        <v>2.13</v>
      </c>
      <c r="S6" s="7">
        <v>2.6</v>
      </c>
      <c r="T6" s="7">
        <v>2.57</v>
      </c>
      <c r="U6" s="6">
        <v>0.69320000000000004</v>
      </c>
    </row>
    <row r="7" spans="1:21" s="135" customFormat="1" ht="20.25" customHeight="1" x14ac:dyDescent="0.5">
      <c r="A7" s="129" t="s">
        <v>192</v>
      </c>
      <c r="B7" s="130">
        <v>193</v>
      </c>
      <c r="C7" s="131">
        <v>0</v>
      </c>
      <c r="D7" s="132">
        <v>0.52</v>
      </c>
      <c r="E7" s="132">
        <v>0</v>
      </c>
      <c r="F7" s="132">
        <v>3.63</v>
      </c>
      <c r="G7" s="132">
        <v>0</v>
      </c>
      <c r="H7" s="132">
        <v>0</v>
      </c>
      <c r="I7" s="132">
        <v>0</v>
      </c>
      <c r="J7" s="133">
        <v>0.66279999999999994</v>
      </c>
      <c r="K7" s="133">
        <v>0.65920000000000001</v>
      </c>
      <c r="L7" s="134">
        <v>7674.65</v>
      </c>
      <c r="M7" s="134">
        <v>45.05</v>
      </c>
      <c r="N7" s="132">
        <v>63.53</v>
      </c>
      <c r="O7" s="132">
        <v>5.36</v>
      </c>
      <c r="P7" s="132">
        <v>1.1399999999999999</v>
      </c>
      <c r="Q7" s="132">
        <v>4.43</v>
      </c>
      <c r="R7" s="132">
        <v>2.11</v>
      </c>
      <c r="S7" s="134">
        <v>3.91</v>
      </c>
      <c r="T7" s="134">
        <v>3.67</v>
      </c>
      <c r="U7" s="133">
        <v>0.78169999999999995</v>
      </c>
    </row>
    <row r="8" spans="1:21" x14ac:dyDescent="0.5">
      <c r="A8" s="4" t="s">
        <v>22</v>
      </c>
      <c r="B8" s="15">
        <v>168</v>
      </c>
      <c r="C8" s="3">
        <v>23</v>
      </c>
      <c r="D8" s="5">
        <v>0</v>
      </c>
      <c r="E8" s="5">
        <v>0</v>
      </c>
      <c r="F8" s="5">
        <v>5.95</v>
      </c>
      <c r="G8" s="5">
        <v>0</v>
      </c>
      <c r="H8" s="5">
        <v>0</v>
      </c>
      <c r="I8" s="5">
        <v>0</v>
      </c>
      <c r="J8" s="6">
        <v>0.5544</v>
      </c>
      <c r="K8" s="6">
        <v>0.55489999999999995</v>
      </c>
      <c r="L8" s="7">
        <v>9203.7900000000009</v>
      </c>
      <c r="M8" s="7">
        <v>53.79</v>
      </c>
      <c r="N8" s="5">
        <v>70.11</v>
      </c>
      <c r="O8" s="5">
        <v>5.57</v>
      </c>
      <c r="P8" s="5">
        <v>1.45</v>
      </c>
      <c r="Q8" s="5">
        <v>3.29</v>
      </c>
      <c r="R8" s="5">
        <v>3.23</v>
      </c>
      <c r="S8" s="7">
        <v>4.1900000000000004</v>
      </c>
      <c r="T8" s="7">
        <v>3.89</v>
      </c>
      <c r="U8" s="6">
        <v>0.57879999999999998</v>
      </c>
    </row>
    <row r="9" spans="1:21" x14ac:dyDescent="0.5">
      <c r="A9" s="4" t="s">
        <v>23</v>
      </c>
      <c r="B9" s="15">
        <v>145</v>
      </c>
      <c r="C9" s="3">
        <v>10</v>
      </c>
      <c r="D9" s="5">
        <v>0</v>
      </c>
      <c r="E9" s="5">
        <v>0</v>
      </c>
      <c r="F9" s="5">
        <v>3.45</v>
      </c>
      <c r="G9" s="5">
        <v>0</v>
      </c>
      <c r="H9" s="5">
        <v>0</v>
      </c>
      <c r="I9" s="5">
        <v>0</v>
      </c>
      <c r="J9" s="6">
        <v>0.61150000000000004</v>
      </c>
      <c r="K9" s="6">
        <v>0.60929999999999995</v>
      </c>
      <c r="L9" s="7">
        <v>6852.12</v>
      </c>
      <c r="M9" s="7">
        <v>55.56</v>
      </c>
      <c r="N9" s="5">
        <v>46.34</v>
      </c>
      <c r="O9" s="5">
        <v>4.7</v>
      </c>
      <c r="P9" s="5">
        <v>1.03</v>
      </c>
      <c r="Q9" s="5">
        <v>3</v>
      </c>
      <c r="R9" s="5">
        <v>3.5</v>
      </c>
      <c r="S9" s="7">
        <v>3.04</v>
      </c>
      <c r="T9" s="7">
        <v>3.04</v>
      </c>
      <c r="U9" s="6">
        <v>0.75009999999999999</v>
      </c>
    </row>
    <row r="10" spans="1:21" x14ac:dyDescent="0.5">
      <c r="A10" s="4" t="s">
        <v>24</v>
      </c>
      <c r="B10" s="15">
        <v>460</v>
      </c>
      <c r="C10" s="3">
        <v>24</v>
      </c>
      <c r="D10" s="5">
        <v>0.87</v>
      </c>
      <c r="E10" s="5">
        <v>0</v>
      </c>
      <c r="F10" s="5">
        <v>2.83</v>
      </c>
      <c r="G10" s="5">
        <v>0</v>
      </c>
      <c r="H10" s="5">
        <v>16.95</v>
      </c>
      <c r="I10" s="5">
        <v>0</v>
      </c>
      <c r="J10" s="6">
        <v>0.51370000000000005</v>
      </c>
      <c r="K10" s="6">
        <v>0.51249999999999996</v>
      </c>
      <c r="L10" s="7">
        <v>8931.56</v>
      </c>
      <c r="M10" s="7">
        <v>65.37</v>
      </c>
      <c r="N10" s="5">
        <v>79.25</v>
      </c>
      <c r="O10" s="5">
        <v>7.05</v>
      </c>
      <c r="P10" s="5">
        <v>1.19</v>
      </c>
      <c r="Q10" s="5">
        <v>2.93</v>
      </c>
      <c r="R10" s="5">
        <v>2.96</v>
      </c>
      <c r="S10" s="7">
        <v>3.66</v>
      </c>
      <c r="T10" s="7">
        <v>3.39</v>
      </c>
      <c r="U10" s="6">
        <v>0.62619999999999998</v>
      </c>
    </row>
    <row r="11" spans="1:21" x14ac:dyDescent="0.5">
      <c r="A11" s="4" t="s">
        <v>25</v>
      </c>
      <c r="B11" s="15">
        <v>210</v>
      </c>
      <c r="C11" s="3">
        <v>12</v>
      </c>
      <c r="D11" s="5">
        <v>0.48</v>
      </c>
      <c r="E11" s="5">
        <v>0</v>
      </c>
      <c r="F11" s="5">
        <v>4.76</v>
      </c>
      <c r="G11" s="5">
        <v>0</v>
      </c>
      <c r="H11" s="5">
        <v>0</v>
      </c>
      <c r="I11" s="5">
        <v>0</v>
      </c>
      <c r="J11" s="6">
        <v>0.56830000000000003</v>
      </c>
      <c r="K11" s="6">
        <v>0.56269999999999998</v>
      </c>
      <c r="L11" s="7">
        <v>6548.17</v>
      </c>
      <c r="M11" s="7">
        <v>63.13</v>
      </c>
      <c r="N11" s="5">
        <v>69.89</v>
      </c>
      <c r="O11" s="5">
        <v>6.9</v>
      </c>
      <c r="P11" s="5">
        <v>1.1000000000000001</v>
      </c>
      <c r="Q11" s="5">
        <v>2.58</v>
      </c>
      <c r="R11" s="5">
        <v>2.93</v>
      </c>
      <c r="S11" s="7">
        <v>3.25</v>
      </c>
      <c r="T11" s="7">
        <v>3.12</v>
      </c>
      <c r="U11" s="6">
        <v>0.46899999999999997</v>
      </c>
    </row>
    <row r="12" spans="1:21" x14ac:dyDescent="0.5">
      <c r="A12" s="4" t="s">
        <v>26</v>
      </c>
      <c r="B12" s="15">
        <v>190</v>
      </c>
      <c r="C12" s="3">
        <v>14</v>
      </c>
      <c r="D12" s="5">
        <v>0</v>
      </c>
      <c r="E12" s="5">
        <v>0</v>
      </c>
      <c r="F12" s="5">
        <v>6.84</v>
      </c>
      <c r="G12" s="5">
        <v>0</v>
      </c>
      <c r="H12" s="5">
        <v>0</v>
      </c>
      <c r="I12" s="5">
        <v>0</v>
      </c>
      <c r="J12" s="6">
        <v>0.53480000000000005</v>
      </c>
      <c r="K12" s="6">
        <v>0.53310000000000002</v>
      </c>
      <c r="L12" s="7">
        <v>8299.4699999999993</v>
      </c>
      <c r="M12" s="7">
        <v>67.05</v>
      </c>
      <c r="N12" s="5">
        <v>62.9</v>
      </c>
      <c r="O12" s="5">
        <v>6.1</v>
      </c>
      <c r="P12" s="5">
        <v>1.22</v>
      </c>
      <c r="Q12" s="5">
        <v>3.64</v>
      </c>
      <c r="R12" s="5">
        <v>1.33</v>
      </c>
      <c r="S12" s="7">
        <v>3.24</v>
      </c>
      <c r="T12" s="7">
        <v>3.16</v>
      </c>
      <c r="U12" s="6">
        <v>0.89</v>
      </c>
    </row>
    <row r="13" spans="1:21" x14ac:dyDescent="0.5">
      <c r="A13" s="4" t="s">
        <v>27</v>
      </c>
      <c r="B13" s="15">
        <v>223</v>
      </c>
      <c r="C13" s="3">
        <v>10</v>
      </c>
      <c r="D13" s="5">
        <v>0.9</v>
      </c>
      <c r="E13" s="5">
        <v>0</v>
      </c>
      <c r="F13" s="5">
        <v>6.73</v>
      </c>
      <c r="G13" s="5">
        <v>0</v>
      </c>
      <c r="H13" s="5">
        <v>0</v>
      </c>
      <c r="I13" s="5">
        <v>0</v>
      </c>
      <c r="J13" s="6">
        <v>0.58360000000000001</v>
      </c>
      <c r="K13" s="6">
        <v>0.58299999999999996</v>
      </c>
      <c r="L13" s="7">
        <v>8497.6</v>
      </c>
      <c r="M13" s="7">
        <v>57.28</v>
      </c>
      <c r="N13" s="5">
        <v>87.63</v>
      </c>
      <c r="O13" s="5">
        <v>7.13</v>
      </c>
      <c r="P13" s="5">
        <v>1.24</v>
      </c>
      <c r="Q13" s="5">
        <v>4.2</v>
      </c>
      <c r="R13" s="5">
        <v>2.5</v>
      </c>
      <c r="S13" s="7">
        <v>3.87</v>
      </c>
      <c r="T13" s="7">
        <v>3.76</v>
      </c>
      <c r="U13" s="6">
        <v>0.84189999999999998</v>
      </c>
    </row>
    <row r="14" spans="1:21" x14ac:dyDescent="0.5">
      <c r="A14" s="4" t="s">
        <v>28</v>
      </c>
      <c r="B14" s="15">
        <v>237</v>
      </c>
      <c r="C14" s="3">
        <v>56</v>
      </c>
      <c r="D14" s="5">
        <v>0.42</v>
      </c>
      <c r="E14" s="5">
        <v>0</v>
      </c>
      <c r="F14" s="5">
        <v>3.38</v>
      </c>
      <c r="G14" s="5">
        <v>0</v>
      </c>
      <c r="H14" s="5">
        <v>0</v>
      </c>
      <c r="I14" s="5">
        <v>0</v>
      </c>
      <c r="J14" s="6">
        <v>0.52910000000000001</v>
      </c>
      <c r="K14" s="6">
        <v>0.52710000000000001</v>
      </c>
      <c r="L14" s="7">
        <v>8203.5400000000009</v>
      </c>
      <c r="M14" s="7">
        <v>61.33</v>
      </c>
      <c r="N14" s="5">
        <v>83.98</v>
      </c>
      <c r="O14" s="5">
        <v>7.63</v>
      </c>
      <c r="P14" s="5">
        <v>1.55</v>
      </c>
      <c r="Q14" s="5">
        <v>3.33</v>
      </c>
      <c r="R14" s="5">
        <v>2.72</v>
      </c>
      <c r="S14" s="7">
        <v>3.87</v>
      </c>
      <c r="T14" s="7">
        <v>3.37</v>
      </c>
      <c r="U14" s="6"/>
    </row>
    <row r="15" spans="1:21" x14ac:dyDescent="0.5">
      <c r="A15" s="4" t="s">
        <v>29</v>
      </c>
      <c r="B15" s="15">
        <v>276</v>
      </c>
      <c r="C15" s="3">
        <v>1</v>
      </c>
      <c r="D15" s="5">
        <v>0.36</v>
      </c>
      <c r="E15" s="5">
        <v>0</v>
      </c>
      <c r="F15" s="5">
        <v>3.26</v>
      </c>
      <c r="G15" s="5">
        <v>0</v>
      </c>
      <c r="H15" s="5">
        <v>0</v>
      </c>
      <c r="I15" s="5">
        <v>0</v>
      </c>
      <c r="J15" s="6">
        <v>0.56869999999999998</v>
      </c>
      <c r="K15" s="6">
        <v>0.56699999999999995</v>
      </c>
      <c r="L15" s="7">
        <v>10371.07</v>
      </c>
      <c r="M15" s="7">
        <v>56.36</v>
      </c>
      <c r="N15" s="5">
        <v>92.37</v>
      </c>
      <c r="O15" s="5">
        <v>8.57</v>
      </c>
      <c r="P15" s="5">
        <v>1.08</v>
      </c>
      <c r="Q15" s="5">
        <v>2.33</v>
      </c>
      <c r="R15" s="5">
        <v>2.14</v>
      </c>
      <c r="S15" s="7">
        <v>3.71</v>
      </c>
      <c r="T15" s="7">
        <v>3.3</v>
      </c>
      <c r="U15" s="6">
        <v>0.65569999999999995</v>
      </c>
    </row>
    <row r="16" spans="1:21" x14ac:dyDescent="0.5">
      <c r="A16" s="4" t="s">
        <v>30</v>
      </c>
      <c r="B16" s="15">
        <v>54</v>
      </c>
      <c r="C16" s="3">
        <v>1</v>
      </c>
      <c r="D16" s="5">
        <v>1.85</v>
      </c>
      <c r="E16" s="5">
        <v>0</v>
      </c>
      <c r="F16" s="5">
        <v>5.56</v>
      </c>
      <c r="G16" s="5">
        <v>0</v>
      </c>
      <c r="H16" s="5">
        <v>0</v>
      </c>
      <c r="I16" s="5">
        <v>0</v>
      </c>
      <c r="J16" s="6">
        <v>0.51019999999999999</v>
      </c>
      <c r="K16" s="6">
        <v>0.51280000000000003</v>
      </c>
      <c r="L16" s="7">
        <v>12330.32</v>
      </c>
      <c r="M16" s="7">
        <v>67.92</v>
      </c>
      <c r="N16" s="5">
        <v>88.39</v>
      </c>
      <c r="O16" s="5">
        <v>5.4</v>
      </c>
      <c r="P16" s="5">
        <v>1.96</v>
      </c>
      <c r="Q16" s="5">
        <v>2.2000000000000002</v>
      </c>
      <c r="R16" s="5">
        <v>1.25</v>
      </c>
      <c r="S16" s="7">
        <v>5.86</v>
      </c>
      <c r="T16" s="7">
        <v>5.07</v>
      </c>
      <c r="U16" s="6">
        <v>0.53749999999999998</v>
      </c>
    </row>
    <row r="17" spans="1:21" x14ac:dyDescent="0.5">
      <c r="A17" s="4" t="s">
        <v>31</v>
      </c>
      <c r="B17" s="15">
        <v>246</v>
      </c>
      <c r="C17" s="3">
        <v>2</v>
      </c>
      <c r="D17" s="5">
        <v>0</v>
      </c>
      <c r="E17" s="5">
        <v>0</v>
      </c>
      <c r="F17" s="5">
        <v>5.69</v>
      </c>
      <c r="G17" s="5">
        <v>0</v>
      </c>
      <c r="H17" s="5">
        <v>0</v>
      </c>
      <c r="I17" s="5">
        <v>0</v>
      </c>
      <c r="J17" s="6">
        <v>0.57769999999999999</v>
      </c>
      <c r="K17" s="6">
        <v>0.57569999999999999</v>
      </c>
      <c r="L17" s="7">
        <v>10534.56</v>
      </c>
      <c r="M17" s="7">
        <v>52.05</v>
      </c>
      <c r="N17" s="5">
        <v>88.17</v>
      </c>
      <c r="O17" s="5">
        <v>7.97</v>
      </c>
      <c r="P17" s="5">
        <v>1.1200000000000001</v>
      </c>
      <c r="Q17" s="5">
        <v>3.2</v>
      </c>
      <c r="R17" s="5">
        <v>2.74</v>
      </c>
      <c r="S17" s="7">
        <v>3.66</v>
      </c>
      <c r="T17" s="7">
        <v>3.41</v>
      </c>
      <c r="U17" s="6">
        <v>0.89780000000000004</v>
      </c>
    </row>
    <row r="18" spans="1:21" x14ac:dyDescent="0.5">
      <c r="A18" s="4" t="s">
        <v>32</v>
      </c>
      <c r="B18" s="15">
        <v>98</v>
      </c>
      <c r="C18" s="3">
        <v>5</v>
      </c>
      <c r="D18" s="5">
        <v>0</v>
      </c>
      <c r="E18" s="5">
        <v>0</v>
      </c>
      <c r="F18" s="5">
        <v>4.08</v>
      </c>
      <c r="G18" s="5">
        <v>0</v>
      </c>
      <c r="H18" s="5">
        <v>0</v>
      </c>
      <c r="I18" s="5">
        <v>0</v>
      </c>
      <c r="J18" s="6">
        <v>0.77959999999999996</v>
      </c>
      <c r="K18" s="6">
        <v>0.77639999999999998</v>
      </c>
      <c r="L18" s="7">
        <v>7391.92</v>
      </c>
      <c r="M18" s="7">
        <v>50.54</v>
      </c>
      <c r="N18" s="5">
        <v>126.45</v>
      </c>
      <c r="O18" s="5">
        <v>9.8000000000000007</v>
      </c>
      <c r="P18" s="5">
        <v>1.17</v>
      </c>
      <c r="Q18" s="5">
        <v>3</v>
      </c>
      <c r="R18" s="5">
        <v>6</v>
      </c>
      <c r="S18" s="7">
        <v>4.0999999999999996</v>
      </c>
      <c r="T18" s="7">
        <v>4</v>
      </c>
      <c r="U18" s="6">
        <v>1.1234</v>
      </c>
    </row>
    <row r="19" spans="1:21" x14ac:dyDescent="0.5">
      <c r="A19" s="4" t="s">
        <v>33</v>
      </c>
      <c r="B19" s="15">
        <v>94</v>
      </c>
      <c r="C19" s="3">
        <v>8</v>
      </c>
      <c r="D19" s="5">
        <v>1.06</v>
      </c>
      <c r="E19" s="5">
        <v>0</v>
      </c>
      <c r="F19" s="5">
        <v>4.26</v>
      </c>
      <c r="G19" s="5">
        <v>0</v>
      </c>
      <c r="H19" s="5">
        <v>0</v>
      </c>
      <c r="I19" s="5">
        <v>0</v>
      </c>
      <c r="J19" s="6">
        <v>0.55059999999999998</v>
      </c>
      <c r="K19" s="6">
        <v>0.55469999999999997</v>
      </c>
      <c r="L19" s="7">
        <v>13289.58</v>
      </c>
      <c r="M19" s="7">
        <v>54.65</v>
      </c>
      <c r="N19" s="5">
        <v>179.03</v>
      </c>
      <c r="O19" s="5">
        <v>9.4</v>
      </c>
      <c r="P19" s="5">
        <v>2.1</v>
      </c>
      <c r="Q19" s="5">
        <v>20.25</v>
      </c>
      <c r="R19" s="5">
        <v>2</v>
      </c>
      <c r="S19" s="7">
        <v>3.92</v>
      </c>
      <c r="T19" s="7">
        <v>5.9</v>
      </c>
      <c r="U19" s="6">
        <v>1.5014000000000001</v>
      </c>
    </row>
    <row r="20" spans="1:21" ht="9.75" customHeight="1" x14ac:dyDescent="0.5">
      <c r="A20" s="8"/>
      <c r="B20" s="8"/>
      <c r="C20" s="8"/>
      <c r="D20" s="9"/>
      <c r="E20" s="9"/>
      <c r="F20" s="9"/>
      <c r="G20" s="9"/>
      <c r="H20" s="9"/>
      <c r="I20" s="9"/>
      <c r="J20" s="10"/>
      <c r="K20" s="10"/>
      <c r="L20" s="10"/>
      <c r="M20" s="11"/>
      <c r="N20" s="9"/>
      <c r="O20" s="9"/>
      <c r="P20" s="9"/>
      <c r="Q20" s="9"/>
      <c r="R20" s="9"/>
      <c r="S20" s="11"/>
      <c r="T20" s="11"/>
      <c r="U20" s="9"/>
    </row>
    <row r="21" spans="1:21" x14ac:dyDescent="0.5">
      <c r="A21" s="13" t="s">
        <v>34</v>
      </c>
      <c r="B21" s="13"/>
      <c r="C21" s="13"/>
      <c r="D21" s="12"/>
      <c r="E21" s="14"/>
      <c r="F21" s="14"/>
      <c r="G21" s="14"/>
      <c r="H21" s="14"/>
      <c r="I21" s="14"/>
      <c r="J21" s="14"/>
      <c r="K21" s="1" t="s">
        <v>37</v>
      </c>
    </row>
    <row r="22" spans="1:21" x14ac:dyDescent="0.5">
      <c r="A22" s="1" t="s">
        <v>36</v>
      </c>
      <c r="D22" s="12"/>
      <c r="E22" s="14"/>
      <c r="F22" s="14"/>
      <c r="G22" s="14"/>
      <c r="H22" s="14"/>
      <c r="I22" s="14"/>
      <c r="J22" s="14"/>
      <c r="K22" s="1" t="s">
        <v>39</v>
      </c>
    </row>
    <row r="23" spans="1:21" x14ac:dyDescent="0.5">
      <c r="A23" s="1" t="s">
        <v>38</v>
      </c>
      <c r="D23" s="12"/>
      <c r="E23" s="14"/>
      <c r="F23" s="14"/>
      <c r="G23" s="14"/>
      <c r="H23" s="14"/>
      <c r="I23" s="14"/>
      <c r="J23" s="14"/>
      <c r="K23" s="1" t="s">
        <v>106</v>
      </c>
    </row>
    <row r="24" spans="1:21" x14ac:dyDescent="0.5">
      <c r="A24" s="1" t="s">
        <v>40</v>
      </c>
      <c r="D24" s="12"/>
      <c r="E24" s="14"/>
      <c r="F24" s="14"/>
      <c r="G24" s="14"/>
      <c r="H24" s="14"/>
      <c r="I24" s="14"/>
      <c r="J24" s="14"/>
      <c r="K24" s="1" t="s">
        <v>41</v>
      </c>
    </row>
    <row r="25" spans="1:21" x14ac:dyDescent="0.5">
      <c r="A25" s="1" t="s">
        <v>42</v>
      </c>
      <c r="D25" s="12"/>
      <c r="E25" s="14"/>
      <c r="F25" s="14"/>
      <c r="G25" s="14"/>
      <c r="H25" s="14"/>
      <c r="I25" s="14"/>
      <c r="J25" s="14"/>
      <c r="K25" s="1" t="s">
        <v>43</v>
      </c>
    </row>
    <row r="26" spans="1:21" x14ac:dyDescent="0.5">
      <c r="A26" s="1" t="s">
        <v>44</v>
      </c>
      <c r="D26" s="12"/>
      <c r="E26" s="14"/>
      <c r="F26" s="14"/>
      <c r="G26" s="14"/>
      <c r="H26" s="14"/>
      <c r="I26" s="14"/>
      <c r="J26" s="14"/>
      <c r="K26" s="1" t="s">
        <v>45</v>
      </c>
    </row>
    <row r="27" spans="1:21" x14ac:dyDescent="0.5">
      <c r="A27" s="1" t="s">
        <v>35</v>
      </c>
      <c r="K27" s="1" t="s">
        <v>46</v>
      </c>
    </row>
    <row r="28" spans="1:21" x14ac:dyDescent="0.5">
      <c r="A28" s="1" t="s">
        <v>163</v>
      </c>
      <c r="K28" s="1" t="s">
        <v>98</v>
      </c>
    </row>
    <row r="29" spans="1:21" x14ac:dyDescent="0.5">
      <c r="D29" s="12"/>
      <c r="E29" s="14"/>
      <c r="F29" s="14"/>
      <c r="G29" s="14"/>
      <c r="H29" s="14"/>
      <c r="I29" s="14"/>
      <c r="J29" s="14"/>
    </row>
    <row r="30" spans="1:21" x14ac:dyDescent="0.5">
      <c r="D30" s="12"/>
      <c r="E30" s="14"/>
      <c r="F30" s="14"/>
      <c r="G30" s="14"/>
      <c r="H30" s="14"/>
      <c r="I30" s="14"/>
      <c r="J30" s="14"/>
    </row>
  </sheetData>
  <mergeCells count="8">
    <mergeCell ref="Q2:T2"/>
    <mergeCell ref="N2:P2"/>
    <mergeCell ref="A2:A3"/>
    <mergeCell ref="B2:B3"/>
    <mergeCell ref="C2:C3"/>
    <mergeCell ref="D2:F2"/>
    <mergeCell ref="G2:I2"/>
    <mergeCell ref="J2:M2"/>
  </mergeCells>
  <phoneticPr fontId="0" type="noConversion"/>
  <printOptions horizontalCentered="1"/>
  <pageMargins left="0.15748031496062992" right="0.15748031496062992" top="0.27559055118110237" bottom="0" header="0.27559055118110237" footer="0.39370078740157483"/>
  <pageSetup paperSize="9" scale="86" orientation="landscape" r:id="rId1"/>
  <headerFooter alignWithMargins="0">
    <oddHeader>&amp;R&amp;"Arial,ตัวหนา"&amp;16เอกสารหมายเลข 7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workbookViewId="0">
      <pane xSplit="1" ySplit="3" topLeftCell="B4" activePane="bottomRight" state="frozen"/>
      <selection activeCell="V16" sqref="V16"/>
      <selection pane="topRight" activeCell="V16" sqref="V16"/>
      <selection pane="bottomLeft" activeCell="V16" sqref="V16"/>
      <selection pane="bottomRight" activeCell="A7" sqref="A7:XFD7"/>
    </sheetView>
  </sheetViews>
  <sheetFormatPr defaultRowHeight="23.25" x14ac:dyDescent="0.5"/>
  <cols>
    <col min="1" max="1" width="34" style="1" customWidth="1"/>
    <col min="2" max="2" width="6.85546875" style="1" customWidth="1"/>
    <col min="3" max="3" width="8.7109375" style="1" customWidth="1"/>
    <col min="4" max="4" width="7.42578125" style="1" bestFit="1" customWidth="1"/>
    <col min="5" max="5" width="5.42578125" style="1" bestFit="1" customWidth="1"/>
    <col min="6" max="6" width="5.85546875" style="1" customWidth="1"/>
    <col min="7" max="7" width="8" style="1" customWidth="1"/>
    <col min="8" max="8" width="10.7109375" style="1" customWidth="1"/>
    <col min="9" max="9" width="8.7109375" style="1" customWidth="1"/>
    <col min="10" max="12" width="9.42578125" style="1" bestFit="1" customWidth="1"/>
    <col min="13" max="14" width="6.42578125" style="1" bestFit="1" customWidth="1"/>
    <col min="15" max="16" width="5.42578125" style="1" bestFit="1" customWidth="1"/>
    <col min="17" max="17" width="4.85546875" style="1" bestFit="1" customWidth="1"/>
    <col min="18" max="18" width="6.42578125" style="1" bestFit="1" customWidth="1"/>
    <col min="19" max="19" width="4.42578125" style="1" bestFit="1" customWidth="1"/>
    <col min="20" max="20" width="7.140625" style="1" bestFit="1" customWidth="1"/>
    <col min="21" max="21" width="12.28515625" style="1" customWidth="1"/>
    <col min="22" max="16384" width="9.140625" style="1"/>
  </cols>
  <sheetData>
    <row r="1" spans="1:21" x14ac:dyDescent="0.5">
      <c r="A1" s="1" t="s">
        <v>164</v>
      </c>
    </row>
    <row r="2" spans="1:21" ht="43.5" customHeight="1" x14ac:dyDescent="0.5">
      <c r="A2" s="147" t="s">
        <v>0</v>
      </c>
      <c r="B2" s="149" t="s">
        <v>1</v>
      </c>
      <c r="C2" s="149" t="s">
        <v>2</v>
      </c>
      <c r="D2" s="143" t="s">
        <v>3</v>
      </c>
      <c r="E2" s="144"/>
      <c r="F2" s="145"/>
      <c r="G2" s="151" t="s">
        <v>4</v>
      </c>
      <c r="H2" s="152"/>
      <c r="I2" s="153"/>
      <c r="J2" s="146" t="s">
        <v>5</v>
      </c>
      <c r="K2" s="146"/>
      <c r="L2" s="146"/>
      <c r="M2" s="146"/>
      <c r="N2" s="146" t="s">
        <v>6</v>
      </c>
      <c r="O2" s="146"/>
      <c r="P2" s="146"/>
      <c r="Q2" s="143" t="s">
        <v>107</v>
      </c>
      <c r="R2" s="144"/>
      <c r="S2" s="144"/>
      <c r="T2" s="145"/>
      <c r="U2" s="3" t="s">
        <v>7</v>
      </c>
    </row>
    <row r="3" spans="1:21" x14ac:dyDescent="0.5">
      <c r="A3" s="148"/>
      <c r="B3" s="150"/>
      <c r="C3" s="150"/>
      <c r="D3" s="53" t="s">
        <v>8</v>
      </c>
      <c r="E3" s="53" t="s">
        <v>9</v>
      </c>
      <c r="F3" s="53" t="s">
        <v>10</v>
      </c>
      <c r="G3" s="53" t="s">
        <v>11</v>
      </c>
      <c r="H3" s="53" t="s">
        <v>12</v>
      </c>
      <c r="I3" s="53" t="s">
        <v>13</v>
      </c>
      <c r="J3" s="53" t="s">
        <v>14</v>
      </c>
      <c r="K3" s="53" t="s">
        <v>15</v>
      </c>
      <c r="L3" s="53" t="s">
        <v>16</v>
      </c>
      <c r="M3" s="53" t="s">
        <v>105</v>
      </c>
      <c r="N3" s="53" t="s">
        <v>17</v>
      </c>
      <c r="O3" s="53" t="s">
        <v>18</v>
      </c>
      <c r="P3" s="53" t="s">
        <v>19</v>
      </c>
      <c r="Q3" s="53" t="s">
        <v>108</v>
      </c>
      <c r="R3" s="53" t="s">
        <v>109</v>
      </c>
      <c r="S3" s="53" t="s">
        <v>110</v>
      </c>
      <c r="T3" s="53" t="s">
        <v>111</v>
      </c>
      <c r="U3" s="53" t="s">
        <v>97</v>
      </c>
    </row>
    <row r="4" spans="1:21" x14ac:dyDescent="0.5">
      <c r="A4" s="4" t="s">
        <v>102</v>
      </c>
      <c r="B4" s="15">
        <v>2956</v>
      </c>
      <c r="C4" s="3">
        <v>0</v>
      </c>
      <c r="D4" s="5">
        <v>5.1100000000000003</v>
      </c>
      <c r="E4" s="5">
        <v>0</v>
      </c>
      <c r="F4" s="5">
        <v>2.57</v>
      </c>
      <c r="G4" s="5">
        <v>0</v>
      </c>
      <c r="H4" s="5">
        <v>4.08</v>
      </c>
      <c r="I4" s="5">
        <v>2.04</v>
      </c>
      <c r="J4" s="6">
        <v>1.4599</v>
      </c>
      <c r="K4" s="6">
        <v>1.4575</v>
      </c>
      <c r="L4" s="7">
        <v>12112.98</v>
      </c>
      <c r="M4" s="7">
        <v>39.21</v>
      </c>
      <c r="N4" s="5">
        <v>96.63</v>
      </c>
      <c r="O4" s="5">
        <v>5.15</v>
      </c>
      <c r="P4" s="5">
        <v>1.1499999999999999</v>
      </c>
      <c r="Q4" s="5">
        <v>6.92</v>
      </c>
      <c r="R4" s="5">
        <v>4.29</v>
      </c>
      <c r="S4" s="7">
        <v>5.66</v>
      </c>
      <c r="T4" s="7">
        <v>5.35</v>
      </c>
      <c r="U4" s="6">
        <v>2.6501999999999999</v>
      </c>
    </row>
    <row r="5" spans="1:21" x14ac:dyDescent="0.5">
      <c r="A5" s="4" t="s">
        <v>103</v>
      </c>
      <c r="B5" s="15">
        <v>927</v>
      </c>
      <c r="C5" s="3">
        <v>0</v>
      </c>
      <c r="D5" s="5">
        <v>3.24</v>
      </c>
      <c r="E5" s="5">
        <v>0</v>
      </c>
      <c r="F5" s="5">
        <v>2.7</v>
      </c>
      <c r="G5" s="5">
        <v>0</v>
      </c>
      <c r="H5" s="5">
        <v>0</v>
      </c>
      <c r="I5" s="5">
        <v>0</v>
      </c>
      <c r="J5" s="6">
        <v>1.1850000000000001</v>
      </c>
      <c r="K5" s="6">
        <v>1.1853</v>
      </c>
      <c r="L5" s="7">
        <v>11471.21</v>
      </c>
      <c r="M5" s="7">
        <v>40.99</v>
      </c>
      <c r="N5" s="5">
        <v>90.09</v>
      </c>
      <c r="O5" s="5">
        <v>5.0199999999999996</v>
      </c>
      <c r="P5" s="5">
        <v>1.24</v>
      </c>
      <c r="Q5" s="5">
        <v>6.31</v>
      </c>
      <c r="R5" s="5">
        <v>4.2300000000000004</v>
      </c>
      <c r="S5" s="7">
        <v>5.51</v>
      </c>
      <c r="T5" s="7">
        <v>5.31</v>
      </c>
      <c r="U5" s="6">
        <v>0.3412</v>
      </c>
    </row>
    <row r="6" spans="1:21" x14ac:dyDescent="0.5">
      <c r="A6" s="4" t="s">
        <v>47</v>
      </c>
      <c r="B6" s="15">
        <v>207</v>
      </c>
      <c r="C6" s="3">
        <v>0</v>
      </c>
      <c r="D6" s="5">
        <v>3.38</v>
      </c>
      <c r="E6" s="5">
        <v>0</v>
      </c>
      <c r="F6" s="5">
        <v>4.83</v>
      </c>
      <c r="G6" s="5">
        <v>0</v>
      </c>
      <c r="H6" s="5">
        <v>0</v>
      </c>
      <c r="I6" s="5">
        <v>0</v>
      </c>
      <c r="J6" s="6">
        <v>0.64629999999999999</v>
      </c>
      <c r="K6" s="6">
        <v>0.64400000000000002</v>
      </c>
      <c r="L6" s="7">
        <v>9926.1299999999992</v>
      </c>
      <c r="M6" s="7">
        <v>56.52</v>
      </c>
      <c r="N6" s="5">
        <v>96.11</v>
      </c>
      <c r="O6" s="5">
        <v>6.57</v>
      </c>
      <c r="P6" s="5">
        <v>1.34</v>
      </c>
      <c r="Q6" s="5">
        <v>3.13</v>
      </c>
      <c r="R6" s="5">
        <v>5.0599999999999996</v>
      </c>
      <c r="S6" s="7">
        <v>4.51</v>
      </c>
      <c r="T6" s="7">
        <v>4.2699999999999996</v>
      </c>
      <c r="U6" s="6">
        <v>0.74360000000000004</v>
      </c>
    </row>
    <row r="7" spans="1:21" s="135" customFormat="1" ht="20.25" customHeight="1" x14ac:dyDescent="0.5">
      <c r="A7" s="129" t="s">
        <v>192</v>
      </c>
      <c r="B7" s="130">
        <v>208</v>
      </c>
      <c r="C7" s="131">
        <v>0</v>
      </c>
      <c r="D7" s="132">
        <v>0.96</v>
      </c>
      <c r="E7" s="132">
        <v>0</v>
      </c>
      <c r="F7" s="132">
        <v>4.8099999999999996</v>
      </c>
      <c r="G7" s="132">
        <v>0</v>
      </c>
      <c r="H7" s="132">
        <v>0</v>
      </c>
      <c r="I7" s="132">
        <v>0</v>
      </c>
      <c r="J7" s="133">
        <v>0.61329999999999996</v>
      </c>
      <c r="K7" s="133">
        <v>0.61329999999999996</v>
      </c>
      <c r="L7" s="134">
        <v>8343.44</v>
      </c>
      <c r="M7" s="134">
        <v>59.62</v>
      </c>
      <c r="N7" s="132">
        <v>74.540000000000006</v>
      </c>
      <c r="O7" s="132">
        <v>5.67</v>
      </c>
      <c r="P7" s="132">
        <v>1.28</v>
      </c>
      <c r="Q7" s="132">
        <v>6.36</v>
      </c>
      <c r="R7" s="132">
        <v>5.28</v>
      </c>
      <c r="S7" s="134">
        <v>3.69</v>
      </c>
      <c r="T7" s="134">
        <v>3.93</v>
      </c>
      <c r="U7" s="133">
        <v>0.74890000000000001</v>
      </c>
    </row>
    <row r="8" spans="1:21" x14ac:dyDescent="0.5">
      <c r="A8" s="4" t="s">
        <v>22</v>
      </c>
      <c r="B8" s="15">
        <v>170</v>
      </c>
      <c r="C8" s="3">
        <v>14</v>
      </c>
      <c r="D8" s="5">
        <v>0.59</v>
      </c>
      <c r="E8" s="5">
        <v>0</v>
      </c>
      <c r="F8" s="5">
        <v>4.71</v>
      </c>
      <c r="G8" s="5">
        <v>0</v>
      </c>
      <c r="H8" s="5">
        <v>0</v>
      </c>
      <c r="I8" s="5">
        <v>0</v>
      </c>
      <c r="J8" s="6">
        <v>0.83850000000000002</v>
      </c>
      <c r="K8" s="6">
        <v>0.83599999999999997</v>
      </c>
      <c r="L8" s="7">
        <v>7337.49</v>
      </c>
      <c r="M8" s="7">
        <v>42.95</v>
      </c>
      <c r="N8" s="5">
        <v>75.67</v>
      </c>
      <c r="O8" s="5">
        <v>5.63</v>
      </c>
      <c r="P8" s="5">
        <v>1.17</v>
      </c>
      <c r="Q8" s="5">
        <v>3.32</v>
      </c>
      <c r="R8" s="5">
        <v>2.92</v>
      </c>
      <c r="S8" s="7">
        <v>4.3600000000000003</v>
      </c>
      <c r="T8" s="7">
        <v>4.0199999999999996</v>
      </c>
      <c r="U8" s="6">
        <v>3.1261000000000001</v>
      </c>
    </row>
    <row r="9" spans="1:21" x14ac:dyDescent="0.5">
      <c r="A9" s="4" t="s">
        <v>23</v>
      </c>
      <c r="B9" s="15">
        <v>147</v>
      </c>
      <c r="C9" s="3">
        <v>7</v>
      </c>
      <c r="D9" s="5">
        <v>0</v>
      </c>
      <c r="E9" s="5">
        <v>0</v>
      </c>
      <c r="F9" s="5">
        <v>2.72</v>
      </c>
      <c r="G9" s="5">
        <v>0</v>
      </c>
      <c r="H9" s="5">
        <v>0</v>
      </c>
      <c r="I9" s="5">
        <v>0</v>
      </c>
      <c r="J9" s="6">
        <v>0.54320000000000002</v>
      </c>
      <c r="K9" s="6">
        <v>0.53859999999999997</v>
      </c>
      <c r="L9" s="7">
        <v>6376.88</v>
      </c>
      <c r="M9" s="7">
        <v>62.86</v>
      </c>
      <c r="N9" s="5">
        <v>43.78</v>
      </c>
      <c r="O9" s="5">
        <v>4.83</v>
      </c>
      <c r="P9" s="5">
        <v>0.93</v>
      </c>
      <c r="Q9" s="5">
        <v>2.46</v>
      </c>
      <c r="R9" s="5">
        <v>2.25</v>
      </c>
      <c r="S9" s="7">
        <v>2.81</v>
      </c>
      <c r="T9" s="7">
        <v>2.7</v>
      </c>
      <c r="U9" s="6">
        <v>0.94220000000000004</v>
      </c>
    </row>
    <row r="10" spans="1:21" x14ac:dyDescent="0.5">
      <c r="A10" s="4" t="s">
        <v>24</v>
      </c>
      <c r="B10" s="15">
        <v>373</v>
      </c>
      <c r="C10" s="3">
        <v>20</v>
      </c>
      <c r="D10" s="5">
        <v>0.54</v>
      </c>
      <c r="E10" s="5">
        <v>0</v>
      </c>
      <c r="F10" s="5">
        <v>3.22</v>
      </c>
      <c r="G10" s="5">
        <v>0</v>
      </c>
      <c r="H10" s="5">
        <v>0</v>
      </c>
      <c r="I10" s="5">
        <v>0</v>
      </c>
      <c r="J10" s="6">
        <v>0.4788</v>
      </c>
      <c r="K10" s="6">
        <v>0.4773</v>
      </c>
      <c r="L10" s="7">
        <v>9553.98</v>
      </c>
      <c r="M10" s="7">
        <v>65.72</v>
      </c>
      <c r="N10" s="5">
        <v>61.89</v>
      </c>
      <c r="O10" s="5">
        <v>5.68</v>
      </c>
      <c r="P10" s="5">
        <v>1.1499999999999999</v>
      </c>
      <c r="Q10" s="5">
        <v>2.69</v>
      </c>
      <c r="R10" s="5">
        <v>2.91</v>
      </c>
      <c r="S10" s="7">
        <v>3.3</v>
      </c>
      <c r="T10" s="7">
        <v>3.2</v>
      </c>
      <c r="U10" s="6">
        <v>0.70709999999999995</v>
      </c>
    </row>
    <row r="11" spans="1:21" x14ac:dyDescent="0.5">
      <c r="A11" s="4" t="s">
        <v>25</v>
      </c>
      <c r="B11" s="15">
        <v>183</v>
      </c>
      <c r="C11" s="3">
        <v>4</v>
      </c>
      <c r="D11" s="5">
        <v>0</v>
      </c>
      <c r="E11" s="5">
        <v>0</v>
      </c>
      <c r="F11" s="5">
        <v>4.92</v>
      </c>
      <c r="G11" s="5">
        <v>0</v>
      </c>
      <c r="H11" s="5">
        <v>0</v>
      </c>
      <c r="I11" s="5">
        <v>0</v>
      </c>
      <c r="J11" s="6">
        <v>0.59750000000000003</v>
      </c>
      <c r="K11" s="6">
        <v>0.59509999999999996</v>
      </c>
      <c r="L11" s="7">
        <v>7029.57</v>
      </c>
      <c r="M11" s="7">
        <v>50.84</v>
      </c>
      <c r="N11" s="5">
        <v>73.33</v>
      </c>
      <c r="O11" s="5">
        <v>5.9</v>
      </c>
      <c r="P11" s="5">
        <v>1.1499999999999999</v>
      </c>
      <c r="Q11" s="5">
        <v>3.94</v>
      </c>
      <c r="R11" s="5">
        <v>2.5499999999999998</v>
      </c>
      <c r="S11" s="7">
        <v>3.76</v>
      </c>
      <c r="T11" s="7">
        <v>3.69</v>
      </c>
      <c r="U11" s="6">
        <v>2.3248000000000002</v>
      </c>
    </row>
    <row r="12" spans="1:21" x14ac:dyDescent="0.5">
      <c r="A12" s="4" t="s">
        <v>26</v>
      </c>
      <c r="B12" s="15">
        <v>182</v>
      </c>
      <c r="C12" s="3">
        <v>10</v>
      </c>
      <c r="D12" s="5">
        <v>1.1000000000000001</v>
      </c>
      <c r="E12" s="5">
        <v>0</v>
      </c>
      <c r="F12" s="5">
        <v>4.4000000000000004</v>
      </c>
      <c r="G12" s="5">
        <v>0</v>
      </c>
      <c r="H12" s="5">
        <v>0</v>
      </c>
      <c r="I12" s="5">
        <v>0</v>
      </c>
      <c r="J12" s="6">
        <v>0.59060000000000001</v>
      </c>
      <c r="K12" s="6">
        <v>0.58630000000000004</v>
      </c>
      <c r="L12" s="7">
        <v>7818.44</v>
      </c>
      <c r="M12" s="7">
        <v>55.23</v>
      </c>
      <c r="N12" s="5">
        <v>59.33</v>
      </c>
      <c r="O12" s="5">
        <v>5.8</v>
      </c>
      <c r="P12" s="5">
        <v>1</v>
      </c>
      <c r="Q12" s="5">
        <v>4.6100000000000003</v>
      </c>
      <c r="R12" s="5">
        <v>2.13</v>
      </c>
      <c r="S12" s="7">
        <v>2.93</v>
      </c>
      <c r="T12" s="7">
        <v>3.02</v>
      </c>
      <c r="U12" s="6">
        <v>0.79649999999999999</v>
      </c>
    </row>
    <row r="13" spans="1:21" x14ac:dyDescent="0.5">
      <c r="A13" s="4" t="s">
        <v>27</v>
      </c>
      <c r="B13" s="15">
        <v>227</v>
      </c>
      <c r="C13" s="3">
        <v>6</v>
      </c>
      <c r="D13" s="5">
        <v>0.44</v>
      </c>
      <c r="E13" s="5">
        <v>0</v>
      </c>
      <c r="F13" s="5">
        <v>5.73</v>
      </c>
      <c r="G13" s="5">
        <v>0</v>
      </c>
      <c r="H13" s="5">
        <v>0</v>
      </c>
      <c r="I13" s="5">
        <v>0</v>
      </c>
      <c r="J13" s="6">
        <v>0.54</v>
      </c>
      <c r="K13" s="6">
        <v>0.54</v>
      </c>
      <c r="L13" s="7">
        <v>8080.75</v>
      </c>
      <c r="M13" s="7">
        <v>60.18</v>
      </c>
      <c r="N13" s="5">
        <v>84.22</v>
      </c>
      <c r="O13" s="5">
        <v>7.27</v>
      </c>
      <c r="P13" s="5">
        <v>1.17</v>
      </c>
      <c r="Q13" s="5">
        <v>3.55</v>
      </c>
      <c r="R13" s="5">
        <v>4.43</v>
      </c>
      <c r="S13" s="7">
        <v>3.41</v>
      </c>
      <c r="T13" s="7">
        <v>3.43</v>
      </c>
      <c r="U13" s="6">
        <v>0.55869999999999997</v>
      </c>
    </row>
    <row r="14" spans="1:21" x14ac:dyDescent="0.5">
      <c r="A14" s="4" t="s">
        <v>28</v>
      </c>
      <c r="B14" s="15">
        <v>191</v>
      </c>
      <c r="C14" s="3">
        <v>8</v>
      </c>
      <c r="D14" s="5">
        <v>0</v>
      </c>
      <c r="E14" s="5">
        <v>0</v>
      </c>
      <c r="F14" s="5">
        <v>4.1900000000000004</v>
      </c>
      <c r="G14" s="5">
        <v>0</v>
      </c>
      <c r="H14" s="5">
        <v>0</v>
      </c>
      <c r="I14" s="5">
        <v>0</v>
      </c>
      <c r="J14" s="6">
        <v>0.52239999999999998</v>
      </c>
      <c r="K14" s="6">
        <v>0.52129999999999999</v>
      </c>
      <c r="L14" s="7">
        <v>5959.94</v>
      </c>
      <c r="M14" s="7">
        <v>65.569999999999993</v>
      </c>
      <c r="N14" s="5">
        <v>64.33</v>
      </c>
      <c r="O14" s="5">
        <v>6.1</v>
      </c>
      <c r="P14" s="5">
        <v>1.1100000000000001</v>
      </c>
      <c r="Q14" s="5">
        <v>3</v>
      </c>
      <c r="R14" s="5">
        <v>2.17</v>
      </c>
      <c r="S14" s="7">
        <v>3.49</v>
      </c>
      <c r="T14" s="7">
        <v>3.13</v>
      </c>
      <c r="U14" s="6">
        <v>0</v>
      </c>
    </row>
    <row r="15" spans="1:21" x14ac:dyDescent="0.5">
      <c r="A15" s="4" t="s">
        <v>29</v>
      </c>
      <c r="B15" s="15">
        <v>228</v>
      </c>
      <c r="C15" s="3">
        <v>0</v>
      </c>
      <c r="D15" s="5">
        <v>1.32</v>
      </c>
      <c r="E15" s="5">
        <v>0</v>
      </c>
      <c r="F15" s="5">
        <v>4.3899999999999997</v>
      </c>
      <c r="G15" s="5">
        <v>0</v>
      </c>
      <c r="H15" s="5">
        <v>0</v>
      </c>
      <c r="I15" s="5">
        <v>0</v>
      </c>
      <c r="J15" s="6">
        <v>0.61339999999999995</v>
      </c>
      <c r="K15" s="6">
        <v>0.61199999999999999</v>
      </c>
      <c r="L15" s="7">
        <v>9485.0400000000009</v>
      </c>
      <c r="M15" s="7">
        <v>54.82</v>
      </c>
      <c r="N15" s="5">
        <v>77.44</v>
      </c>
      <c r="O15" s="5">
        <v>7.17</v>
      </c>
      <c r="P15" s="5">
        <v>1.02</v>
      </c>
      <c r="Q15" s="5">
        <v>4.13</v>
      </c>
      <c r="R15" s="5">
        <v>2.5</v>
      </c>
      <c r="S15" s="7">
        <v>3.51</v>
      </c>
      <c r="T15" s="7">
        <v>3.2</v>
      </c>
      <c r="U15" s="6">
        <v>0.74080000000000001</v>
      </c>
    </row>
    <row r="16" spans="1:21" x14ac:dyDescent="0.5">
      <c r="A16" s="4" t="s">
        <v>30</v>
      </c>
      <c r="B16" s="15">
        <v>60</v>
      </c>
      <c r="C16" s="3">
        <v>5</v>
      </c>
      <c r="D16" s="5">
        <v>0</v>
      </c>
      <c r="E16" s="5">
        <v>0</v>
      </c>
      <c r="F16" s="5">
        <v>5</v>
      </c>
      <c r="G16" s="5">
        <v>0</v>
      </c>
      <c r="H16" s="5">
        <v>0</v>
      </c>
      <c r="I16" s="5">
        <v>0</v>
      </c>
      <c r="J16" s="6">
        <v>0.58209999999999995</v>
      </c>
      <c r="K16" s="6">
        <v>0.57709999999999995</v>
      </c>
      <c r="L16" s="7" t="s">
        <v>175</v>
      </c>
      <c r="M16" s="7">
        <v>58.18</v>
      </c>
      <c r="N16" s="5">
        <v>58</v>
      </c>
      <c r="O16" s="5">
        <v>5.9</v>
      </c>
      <c r="P16" s="5">
        <v>1.1000000000000001</v>
      </c>
      <c r="Q16" s="5">
        <v>2</v>
      </c>
      <c r="R16" s="5">
        <v>1.25</v>
      </c>
      <c r="S16" s="7">
        <v>3.09</v>
      </c>
      <c r="T16" s="7">
        <v>2.93</v>
      </c>
      <c r="U16" s="6">
        <v>1.4709000000000001</v>
      </c>
    </row>
    <row r="17" spans="1:21" x14ac:dyDescent="0.5">
      <c r="A17" s="4" t="s">
        <v>31</v>
      </c>
      <c r="B17" s="15">
        <v>227</v>
      </c>
      <c r="C17" s="3">
        <v>4</v>
      </c>
      <c r="D17" s="5">
        <v>0.44</v>
      </c>
      <c r="E17" s="5">
        <v>0</v>
      </c>
      <c r="F17" s="5">
        <v>5.29</v>
      </c>
      <c r="G17" s="5">
        <v>0</v>
      </c>
      <c r="H17" s="5">
        <v>0</v>
      </c>
      <c r="I17" s="5">
        <v>0</v>
      </c>
      <c r="J17" s="6">
        <v>0.57130000000000003</v>
      </c>
      <c r="K17" s="6">
        <v>0.57269999999999999</v>
      </c>
      <c r="L17" s="7">
        <v>11418.2</v>
      </c>
      <c r="M17" s="7">
        <v>55.61</v>
      </c>
      <c r="N17" s="5">
        <v>92.67</v>
      </c>
      <c r="O17" s="5">
        <v>7.3</v>
      </c>
      <c r="P17" s="5">
        <v>1.28</v>
      </c>
      <c r="Q17" s="5">
        <v>5.05</v>
      </c>
      <c r="R17" s="5">
        <v>2.85</v>
      </c>
      <c r="S17" s="7">
        <v>3.88</v>
      </c>
      <c r="T17" s="7">
        <v>3.75</v>
      </c>
      <c r="U17" s="6">
        <v>0.89649999999999996</v>
      </c>
    </row>
    <row r="18" spans="1:21" x14ac:dyDescent="0.5">
      <c r="A18" s="4" t="s">
        <v>32</v>
      </c>
      <c r="B18" s="15">
        <v>95</v>
      </c>
      <c r="C18" s="3">
        <v>2</v>
      </c>
      <c r="D18" s="5">
        <v>0</v>
      </c>
      <c r="E18" s="5">
        <v>0</v>
      </c>
      <c r="F18" s="5">
        <v>4.21</v>
      </c>
      <c r="G18" s="5">
        <v>0</v>
      </c>
      <c r="H18" s="5">
        <v>0</v>
      </c>
      <c r="I18" s="5">
        <v>0</v>
      </c>
      <c r="J18" s="6">
        <v>0.66669999999999996</v>
      </c>
      <c r="K18" s="6">
        <v>0.65700000000000003</v>
      </c>
      <c r="L18" s="7">
        <v>6012.34</v>
      </c>
      <c r="M18" s="7">
        <v>50.54</v>
      </c>
      <c r="N18" s="5">
        <v>90.34</v>
      </c>
      <c r="O18" s="5">
        <v>9.4</v>
      </c>
      <c r="P18" s="5">
        <v>0.78</v>
      </c>
      <c r="Q18" s="5">
        <v>3.09</v>
      </c>
      <c r="R18" s="5">
        <v>2.2000000000000002</v>
      </c>
      <c r="S18" s="7">
        <v>2.84</v>
      </c>
      <c r="T18" s="7">
        <v>2.8</v>
      </c>
      <c r="U18" s="6">
        <v>1.1367</v>
      </c>
    </row>
    <row r="19" spans="1:21" x14ac:dyDescent="0.5">
      <c r="A19" s="4" t="s">
        <v>33</v>
      </c>
      <c r="B19" s="15">
        <v>95</v>
      </c>
      <c r="C19" s="3">
        <v>0</v>
      </c>
      <c r="D19" s="5">
        <v>0</v>
      </c>
      <c r="E19" s="5">
        <v>0</v>
      </c>
      <c r="F19" s="5">
        <v>4.21</v>
      </c>
      <c r="G19" s="5">
        <v>0</v>
      </c>
      <c r="H19" s="5">
        <v>0</v>
      </c>
      <c r="I19" s="5">
        <v>0</v>
      </c>
      <c r="J19" s="6">
        <v>0.55089999999999995</v>
      </c>
      <c r="K19" s="6">
        <v>0.55210000000000004</v>
      </c>
      <c r="L19" s="7">
        <v>8682.35</v>
      </c>
      <c r="M19" s="7">
        <v>60</v>
      </c>
      <c r="N19" s="5">
        <v>123.23</v>
      </c>
      <c r="O19" s="5">
        <v>9.5</v>
      </c>
      <c r="P19" s="5">
        <v>1.28</v>
      </c>
      <c r="Q19" s="5">
        <v>5.38</v>
      </c>
      <c r="R19" s="5">
        <v>2.78</v>
      </c>
      <c r="S19" s="7">
        <v>3.75</v>
      </c>
      <c r="T19" s="7">
        <v>3.89</v>
      </c>
      <c r="U19" s="6">
        <v>0</v>
      </c>
    </row>
    <row r="20" spans="1:21" ht="9.75" customHeight="1" x14ac:dyDescent="0.5">
      <c r="A20" s="8"/>
      <c r="B20" s="8"/>
      <c r="C20" s="8"/>
      <c r="D20" s="9"/>
      <c r="E20" s="9"/>
      <c r="F20" s="9"/>
      <c r="G20" s="9"/>
      <c r="H20" s="9"/>
      <c r="I20" s="9"/>
      <c r="J20" s="10"/>
      <c r="K20" s="10"/>
      <c r="L20" s="11"/>
      <c r="M20" s="9"/>
      <c r="N20" s="9"/>
      <c r="O20" s="9"/>
      <c r="P20" s="11"/>
      <c r="Q20" s="9"/>
    </row>
    <row r="21" spans="1:21" x14ac:dyDescent="0.5">
      <c r="A21" s="13" t="s">
        <v>34</v>
      </c>
      <c r="B21" s="13"/>
      <c r="C21" s="13"/>
      <c r="D21" s="12"/>
      <c r="E21" s="14"/>
      <c r="F21" s="14"/>
      <c r="G21" s="14"/>
      <c r="H21" s="14"/>
      <c r="I21" s="14"/>
      <c r="J21" s="14"/>
      <c r="K21" s="1" t="s">
        <v>37</v>
      </c>
    </row>
    <row r="22" spans="1:21" x14ac:dyDescent="0.5">
      <c r="A22" s="1" t="s">
        <v>36</v>
      </c>
      <c r="D22" s="12"/>
      <c r="E22" s="14"/>
      <c r="F22" s="14"/>
      <c r="G22" s="14"/>
      <c r="H22" s="14"/>
      <c r="I22" s="14"/>
      <c r="J22" s="14"/>
      <c r="K22" s="1" t="s">
        <v>39</v>
      </c>
    </row>
    <row r="23" spans="1:21" x14ac:dyDescent="0.5">
      <c r="A23" s="1" t="s">
        <v>38</v>
      </c>
      <c r="D23" s="12"/>
      <c r="E23" s="14"/>
      <c r="F23" s="14"/>
      <c r="G23" s="14"/>
      <c r="H23" s="14"/>
      <c r="I23" s="14"/>
      <c r="J23" s="14"/>
      <c r="K23" s="1" t="s">
        <v>106</v>
      </c>
    </row>
    <row r="24" spans="1:21" x14ac:dyDescent="0.5">
      <c r="A24" s="1" t="s">
        <v>40</v>
      </c>
      <c r="D24" s="12"/>
      <c r="E24" s="14"/>
      <c r="F24" s="14"/>
      <c r="G24" s="14"/>
      <c r="H24" s="14"/>
      <c r="I24" s="14"/>
      <c r="J24" s="14"/>
      <c r="K24" s="1" t="s">
        <v>41</v>
      </c>
    </row>
    <row r="25" spans="1:21" x14ac:dyDescent="0.5">
      <c r="A25" s="1" t="s">
        <v>42</v>
      </c>
      <c r="D25" s="12"/>
      <c r="E25" s="14"/>
      <c r="F25" s="14"/>
      <c r="G25" s="14"/>
      <c r="H25" s="14"/>
      <c r="I25" s="14"/>
      <c r="J25" s="14"/>
      <c r="K25" s="1" t="s">
        <v>43</v>
      </c>
    </row>
    <row r="26" spans="1:21" x14ac:dyDescent="0.5">
      <c r="A26" s="1" t="s">
        <v>44</v>
      </c>
      <c r="D26" s="12"/>
      <c r="E26" s="14"/>
      <c r="F26" s="14"/>
      <c r="G26" s="14"/>
      <c r="H26" s="14"/>
      <c r="I26" s="14"/>
      <c r="J26" s="14"/>
      <c r="K26" s="1" t="s">
        <v>45</v>
      </c>
    </row>
    <row r="27" spans="1:21" x14ac:dyDescent="0.5">
      <c r="A27" s="1" t="s">
        <v>35</v>
      </c>
      <c r="K27" s="1" t="s">
        <v>46</v>
      </c>
    </row>
    <row r="28" spans="1:21" x14ac:dyDescent="0.5">
      <c r="A28" s="1" t="str">
        <f>+ตค!A28</f>
        <v xml:space="preserve">โปรแกรม DRGimdex V.5  DRG 5.1  ประมลผล </v>
      </c>
      <c r="K28" s="1" t="s">
        <v>98</v>
      </c>
    </row>
    <row r="29" spans="1:21" x14ac:dyDescent="0.5">
      <c r="D29" s="12"/>
      <c r="E29" s="14"/>
      <c r="F29" s="14"/>
      <c r="G29" s="14"/>
      <c r="H29" s="14"/>
      <c r="I29" s="14"/>
      <c r="J29" s="14"/>
    </row>
    <row r="30" spans="1:21" x14ac:dyDescent="0.5">
      <c r="D30" s="12"/>
      <c r="E30" s="14"/>
      <c r="F30" s="14"/>
      <c r="G30" s="14"/>
      <c r="H30" s="14"/>
      <c r="I30" s="14"/>
      <c r="J30" s="14"/>
    </row>
  </sheetData>
  <mergeCells count="8">
    <mergeCell ref="Q2:T2"/>
    <mergeCell ref="A2:A3"/>
    <mergeCell ref="B2:B3"/>
    <mergeCell ref="C2:C3"/>
    <mergeCell ref="D2:F2"/>
    <mergeCell ref="G2:I2"/>
    <mergeCell ref="J2:M2"/>
    <mergeCell ref="N2:P2"/>
  </mergeCells>
  <phoneticPr fontId="0" type="noConversion"/>
  <printOptions horizontalCentered="1"/>
  <pageMargins left="0.15748031496062992" right="0.15748031496062992" top="0.27559055118110237" bottom="0" header="0.27559055118110237" footer="0.39370078740157483"/>
  <pageSetup paperSize="9" scale="80" orientation="landscape" r:id="rId1"/>
  <headerFooter alignWithMargins="0">
    <oddHeader>&amp;R&amp;"Arial,ตัวหนา"&amp;16เอกสารหมายเลข 7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workbookViewId="0">
      <pane xSplit="1" ySplit="3" topLeftCell="B4" activePane="bottomRight" state="frozen"/>
      <selection activeCell="V16" sqref="V16"/>
      <selection pane="topRight" activeCell="V16" sqref="V16"/>
      <selection pane="bottomLeft" activeCell="V16" sqref="V16"/>
      <selection pane="bottomRight" activeCell="A7" sqref="A7:XFD7"/>
    </sheetView>
  </sheetViews>
  <sheetFormatPr defaultRowHeight="23.25" x14ac:dyDescent="0.5"/>
  <cols>
    <col min="1" max="1" width="34" style="1" customWidth="1"/>
    <col min="2" max="2" width="6.85546875" style="1" customWidth="1"/>
    <col min="3" max="3" width="8.7109375" style="1" customWidth="1"/>
    <col min="4" max="4" width="7.42578125" style="1" bestFit="1" customWidth="1"/>
    <col min="5" max="5" width="5.42578125" style="1" bestFit="1" customWidth="1"/>
    <col min="6" max="6" width="5.85546875" style="1" customWidth="1"/>
    <col min="7" max="7" width="8" style="1" customWidth="1"/>
    <col min="8" max="8" width="10.7109375" style="1" customWidth="1"/>
    <col min="9" max="9" width="8.7109375" style="1" customWidth="1"/>
    <col min="10" max="11" width="9.42578125" style="1" bestFit="1" customWidth="1"/>
    <col min="12" max="12" width="9.85546875" style="1" bestFit="1" customWidth="1"/>
    <col min="13" max="14" width="6.42578125" style="1" bestFit="1" customWidth="1"/>
    <col min="15" max="15" width="5.42578125" style="1" bestFit="1" customWidth="1"/>
    <col min="16" max="16" width="10" style="1" customWidth="1"/>
    <col min="17" max="17" width="7.5703125" style="1" customWidth="1"/>
    <col min="18" max="18" width="9.140625" style="1"/>
    <col min="19" max="19" width="6.140625" style="1" customWidth="1"/>
    <col min="20" max="20" width="6.7109375" style="1" customWidth="1"/>
    <col min="21" max="16384" width="9.140625" style="1"/>
  </cols>
  <sheetData>
    <row r="1" spans="1:21" x14ac:dyDescent="0.5">
      <c r="A1" s="1" t="s">
        <v>165</v>
      </c>
    </row>
    <row r="2" spans="1:21" ht="43.5" customHeight="1" x14ac:dyDescent="0.5">
      <c r="A2" s="147" t="s">
        <v>0</v>
      </c>
      <c r="B2" s="149" t="s">
        <v>1</v>
      </c>
      <c r="C2" s="149" t="s">
        <v>2</v>
      </c>
      <c r="D2" s="143" t="s">
        <v>3</v>
      </c>
      <c r="E2" s="144"/>
      <c r="F2" s="145"/>
      <c r="G2" s="151" t="s">
        <v>4</v>
      </c>
      <c r="H2" s="152"/>
      <c r="I2" s="153"/>
      <c r="J2" s="146" t="s">
        <v>5</v>
      </c>
      <c r="K2" s="146"/>
      <c r="L2" s="146"/>
      <c r="M2" s="146"/>
      <c r="N2" s="146" t="s">
        <v>6</v>
      </c>
      <c r="O2" s="146"/>
      <c r="P2" s="146"/>
      <c r="Q2" s="143" t="s">
        <v>107</v>
      </c>
      <c r="R2" s="144"/>
      <c r="S2" s="144"/>
      <c r="T2" s="145"/>
      <c r="U2" s="3" t="s">
        <v>7</v>
      </c>
    </row>
    <row r="3" spans="1:21" x14ac:dyDescent="0.5">
      <c r="A3" s="148"/>
      <c r="B3" s="150"/>
      <c r="C3" s="150"/>
      <c r="D3" s="53" t="s">
        <v>8</v>
      </c>
      <c r="E3" s="53" t="s">
        <v>9</v>
      </c>
      <c r="F3" s="53" t="s">
        <v>10</v>
      </c>
      <c r="G3" s="53" t="s">
        <v>11</v>
      </c>
      <c r="H3" s="53" t="s">
        <v>12</v>
      </c>
      <c r="I3" s="53" t="s">
        <v>13</v>
      </c>
      <c r="J3" s="53" t="s">
        <v>14</v>
      </c>
      <c r="K3" s="53" t="s">
        <v>15</v>
      </c>
      <c r="L3" s="53" t="s">
        <v>16</v>
      </c>
      <c r="M3" s="53" t="s">
        <v>105</v>
      </c>
      <c r="N3" s="53" t="s">
        <v>17</v>
      </c>
      <c r="O3" s="53" t="s">
        <v>18</v>
      </c>
      <c r="P3" s="53" t="s">
        <v>19</v>
      </c>
      <c r="Q3" s="53" t="s">
        <v>108</v>
      </c>
      <c r="R3" s="53" t="s">
        <v>109</v>
      </c>
      <c r="S3" s="53" t="s">
        <v>110</v>
      </c>
      <c r="T3" s="53" t="s">
        <v>111</v>
      </c>
      <c r="U3" s="53" t="s">
        <v>97</v>
      </c>
    </row>
    <row r="4" spans="1:21" x14ac:dyDescent="0.5">
      <c r="A4" s="4" t="s">
        <v>102</v>
      </c>
      <c r="B4" s="15">
        <v>2758</v>
      </c>
      <c r="C4" s="3">
        <v>0</v>
      </c>
      <c r="D4" s="5">
        <v>4.71</v>
      </c>
      <c r="E4" s="5">
        <v>1.61</v>
      </c>
      <c r="F4" s="5">
        <v>2.65</v>
      </c>
      <c r="G4" s="5">
        <v>0</v>
      </c>
      <c r="H4" s="5">
        <v>8.8699999999999992</v>
      </c>
      <c r="I4" s="5">
        <v>2.21</v>
      </c>
      <c r="J4" s="6">
        <v>1.4388000000000001</v>
      </c>
      <c r="K4" s="6">
        <v>1.4341999999999999</v>
      </c>
      <c r="L4" s="7">
        <v>11267.23</v>
      </c>
      <c r="M4" s="7">
        <v>38.54</v>
      </c>
      <c r="N4" s="5">
        <v>77.23</v>
      </c>
      <c r="O4" s="5">
        <v>4.71</v>
      </c>
      <c r="P4" s="5">
        <v>1.04</v>
      </c>
      <c r="Q4" s="5">
        <v>6.12</v>
      </c>
      <c r="R4" s="5">
        <v>4.74</v>
      </c>
      <c r="S4" s="7">
        <v>4.8899999999999997</v>
      </c>
      <c r="T4" s="7">
        <v>4.83</v>
      </c>
      <c r="U4" s="6">
        <v>2.8913000000000002</v>
      </c>
    </row>
    <row r="5" spans="1:21" x14ac:dyDescent="0.5">
      <c r="A5" s="4" t="s">
        <v>103</v>
      </c>
      <c r="B5" s="15">
        <v>939</v>
      </c>
      <c r="C5" s="3">
        <v>0</v>
      </c>
      <c r="D5" s="5">
        <v>3.73</v>
      </c>
      <c r="E5" s="5">
        <v>0</v>
      </c>
      <c r="F5" s="5">
        <v>3.09</v>
      </c>
      <c r="G5" s="5">
        <v>0</v>
      </c>
      <c r="H5" s="5">
        <v>0</v>
      </c>
      <c r="I5" s="5">
        <v>0</v>
      </c>
      <c r="J5" s="6">
        <v>1.17</v>
      </c>
      <c r="K5" s="6">
        <v>1.1687000000000001</v>
      </c>
      <c r="L5" s="7">
        <v>11748.09</v>
      </c>
      <c r="M5" s="7">
        <v>37.380000000000003</v>
      </c>
      <c r="N5" s="5">
        <v>87.87</v>
      </c>
      <c r="O5" s="5">
        <v>5.14</v>
      </c>
      <c r="P5" s="5">
        <v>1.26</v>
      </c>
      <c r="Q5" s="5">
        <v>6.09</v>
      </c>
      <c r="R5" s="5">
        <v>3.59</v>
      </c>
      <c r="S5" s="7">
        <v>5.41</v>
      </c>
      <c r="T5" s="7">
        <v>5.25</v>
      </c>
      <c r="U5" s="6">
        <v>0.29799999999999999</v>
      </c>
    </row>
    <row r="6" spans="1:21" x14ac:dyDescent="0.5">
      <c r="A6" s="4" t="s">
        <v>47</v>
      </c>
      <c r="B6" s="15">
        <v>258</v>
      </c>
      <c r="C6" s="3">
        <v>1</v>
      </c>
      <c r="D6" s="5">
        <v>0.78</v>
      </c>
      <c r="E6" s="5">
        <v>0</v>
      </c>
      <c r="F6" s="5">
        <v>8.14</v>
      </c>
      <c r="G6" s="5">
        <v>0</v>
      </c>
      <c r="H6" s="5">
        <v>0</v>
      </c>
      <c r="I6" s="5">
        <v>0</v>
      </c>
      <c r="J6" s="6">
        <v>0.58960000000000001</v>
      </c>
      <c r="K6" s="6">
        <v>0.58750000000000002</v>
      </c>
      <c r="L6" s="7">
        <v>8410.5400000000009</v>
      </c>
      <c r="M6" s="7">
        <v>61.09</v>
      </c>
      <c r="N6" s="5">
        <v>80.540000000000006</v>
      </c>
      <c r="O6" s="5">
        <v>8.1300000000000008</v>
      </c>
      <c r="P6" s="5">
        <v>0.97</v>
      </c>
      <c r="Q6" s="5">
        <v>2.4</v>
      </c>
      <c r="R6" s="5">
        <v>2.58</v>
      </c>
      <c r="S6" s="7">
        <v>3.27</v>
      </c>
      <c r="T6" s="7">
        <v>3.01</v>
      </c>
      <c r="U6" s="6">
        <v>0.56940000000000002</v>
      </c>
    </row>
    <row r="7" spans="1:21" s="135" customFormat="1" ht="20.25" customHeight="1" x14ac:dyDescent="0.5">
      <c r="A7" s="129" t="s">
        <v>192</v>
      </c>
      <c r="B7" s="130">
        <v>202</v>
      </c>
      <c r="C7" s="131">
        <v>0</v>
      </c>
      <c r="D7" s="132">
        <v>0.99</v>
      </c>
      <c r="E7" s="132">
        <v>0</v>
      </c>
      <c r="F7" s="132">
        <v>2.97</v>
      </c>
      <c r="G7" s="132">
        <v>0</v>
      </c>
      <c r="H7" s="132">
        <v>0</v>
      </c>
      <c r="I7" s="132">
        <v>0</v>
      </c>
      <c r="J7" s="133">
        <v>0.64980000000000004</v>
      </c>
      <c r="K7" s="133">
        <v>0.65310000000000001</v>
      </c>
      <c r="L7" s="134">
        <v>10232.790000000001</v>
      </c>
      <c r="M7" s="134">
        <v>48.02</v>
      </c>
      <c r="N7" s="132">
        <v>83.06</v>
      </c>
      <c r="O7" s="132">
        <v>5.56</v>
      </c>
      <c r="P7" s="132">
        <v>1.74</v>
      </c>
      <c r="Q7" s="132">
        <v>4.05</v>
      </c>
      <c r="R7" s="132">
        <v>4</v>
      </c>
      <c r="S7" s="134">
        <v>4.9400000000000004</v>
      </c>
      <c r="T7" s="134">
        <v>4.62</v>
      </c>
      <c r="U7" s="133">
        <v>0.65639999999999998</v>
      </c>
    </row>
    <row r="8" spans="1:21" x14ac:dyDescent="0.5">
      <c r="A8" s="4" t="s">
        <v>22</v>
      </c>
      <c r="B8" s="15">
        <v>163</v>
      </c>
      <c r="C8" s="3">
        <v>14</v>
      </c>
      <c r="D8" s="5">
        <v>0.61</v>
      </c>
      <c r="E8" s="5">
        <v>0</v>
      </c>
      <c r="F8" s="5">
        <v>4.29</v>
      </c>
      <c r="G8" s="5">
        <v>0</v>
      </c>
      <c r="H8" s="5">
        <v>0</v>
      </c>
      <c r="I8" s="5">
        <v>0</v>
      </c>
      <c r="J8" s="6">
        <v>0.59350000000000003</v>
      </c>
      <c r="K8" s="6">
        <v>0.59230000000000005</v>
      </c>
      <c r="L8" s="7">
        <v>9334.25</v>
      </c>
      <c r="M8" s="7">
        <v>48.99</v>
      </c>
      <c r="N8" s="5">
        <v>61.08</v>
      </c>
      <c r="O8" s="5">
        <v>5.37</v>
      </c>
      <c r="P8" s="5">
        <v>1.22</v>
      </c>
      <c r="Q8" s="5">
        <v>3.25</v>
      </c>
      <c r="R8" s="5">
        <v>2.14</v>
      </c>
      <c r="S8" s="7">
        <v>3.77</v>
      </c>
      <c r="T8" s="7">
        <v>3.52</v>
      </c>
      <c r="U8" s="6">
        <v>0.95440000000000003</v>
      </c>
    </row>
    <row r="9" spans="1:21" x14ac:dyDescent="0.5">
      <c r="A9" s="4" t="s">
        <v>23</v>
      </c>
      <c r="B9" s="15">
        <v>139</v>
      </c>
      <c r="C9" s="3">
        <v>16</v>
      </c>
      <c r="D9" s="5">
        <v>0</v>
      </c>
      <c r="E9" s="5">
        <v>0</v>
      </c>
      <c r="F9" s="5">
        <v>4.32</v>
      </c>
      <c r="G9" s="5">
        <v>0</v>
      </c>
      <c r="H9" s="5">
        <v>0</v>
      </c>
      <c r="I9" s="5">
        <v>0</v>
      </c>
      <c r="J9" s="6">
        <v>0.63270000000000004</v>
      </c>
      <c r="K9" s="6">
        <v>0.62970000000000004</v>
      </c>
      <c r="L9" s="7">
        <v>7423.23</v>
      </c>
      <c r="M9" s="7">
        <v>49.59</v>
      </c>
      <c r="N9" s="5">
        <v>50.32</v>
      </c>
      <c r="O9" s="5">
        <v>4.57</v>
      </c>
      <c r="P9" s="5">
        <v>1.23</v>
      </c>
      <c r="Q9" s="5">
        <v>4.33</v>
      </c>
      <c r="R9" s="5">
        <v>2.4700000000000002</v>
      </c>
      <c r="S9" s="7">
        <v>3.56</v>
      </c>
      <c r="T9" s="7">
        <v>3.4</v>
      </c>
      <c r="U9" s="6">
        <v>0.76870000000000005</v>
      </c>
    </row>
    <row r="10" spans="1:21" x14ac:dyDescent="0.5">
      <c r="A10" s="4" t="s">
        <v>24</v>
      </c>
      <c r="B10" s="15">
        <v>438</v>
      </c>
      <c r="C10" s="3">
        <v>1</v>
      </c>
      <c r="D10" s="5">
        <v>0.91</v>
      </c>
      <c r="E10" s="5">
        <v>0</v>
      </c>
      <c r="F10" s="5">
        <v>3.2</v>
      </c>
      <c r="G10" s="5">
        <v>0</v>
      </c>
      <c r="H10" s="5">
        <v>0</v>
      </c>
      <c r="I10" s="5">
        <v>0</v>
      </c>
      <c r="J10" s="6">
        <v>0.47039999999999998</v>
      </c>
      <c r="K10" s="6">
        <v>0.46810000000000002</v>
      </c>
      <c r="L10" s="7">
        <v>8078.33</v>
      </c>
      <c r="M10" s="7">
        <v>71.17</v>
      </c>
      <c r="N10" s="5">
        <v>58.49</v>
      </c>
      <c r="O10" s="5">
        <v>6.4</v>
      </c>
      <c r="P10" s="5">
        <v>0.97</v>
      </c>
      <c r="Q10" s="5">
        <v>2.5499999999999998</v>
      </c>
      <c r="R10" s="5">
        <v>2.4700000000000002</v>
      </c>
      <c r="S10" s="7">
        <v>2.91</v>
      </c>
      <c r="T10" s="7">
        <v>2.79</v>
      </c>
      <c r="U10" s="6">
        <v>0.442</v>
      </c>
    </row>
    <row r="11" spans="1:21" x14ac:dyDescent="0.5">
      <c r="A11" s="4" t="s">
        <v>25</v>
      </c>
      <c r="B11" s="15">
        <v>219</v>
      </c>
      <c r="C11" s="3">
        <v>7</v>
      </c>
      <c r="D11" s="5">
        <v>0.46</v>
      </c>
      <c r="E11" s="5">
        <v>0</v>
      </c>
      <c r="F11" s="5">
        <v>2.2799999999999998</v>
      </c>
      <c r="G11" s="5">
        <v>0</v>
      </c>
      <c r="H11" s="5">
        <v>0</v>
      </c>
      <c r="I11" s="5">
        <v>0</v>
      </c>
      <c r="J11" s="6">
        <v>0.57279999999999998</v>
      </c>
      <c r="K11" s="6">
        <v>0.57250000000000001</v>
      </c>
      <c r="L11" s="7">
        <v>7509.97</v>
      </c>
      <c r="M11" s="7">
        <v>55.19</v>
      </c>
      <c r="N11" s="5">
        <v>84.84</v>
      </c>
      <c r="O11" s="5">
        <v>7.17</v>
      </c>
      <c r="P11" s="5">
        <v>1.21</v>
      </c>
      <c r="Q11" s="5">
        <v>4.47</v>
      </c>
      <c r="R11" s="5">
        <v>3.1</v>
      </c>
      <c r="S11" s="7">
        <v>3.68</v>
      </c>
      <c r="T11" s="7">
        <v>3.64</v>
      </c>
      <c r="U11" s="6">
        <v>0.97350000000000003</v>
      </c>
    </row>
    <row r="12" spans="1:21" x14ac:dyDescent="0.5">
      <c r="A12" s="4" t="s">
        <v>26</v>
      </c>
      <c r="B12" s="15">
        <v>191</v>
      </c>
      <c r="C12" s="3">
        <v>0</v>
      </c>
      <c r="D12" s="5">
        <v>0</v>
      </c>
      <c r="E12" s="5">
        <v>0</v>
      </c>
      <c r="F12" s="5">
        <v>4.71</v>
      </c>
      <c r="G12" s="5">
        <v>0</v>
      </c>
      <c r="H12" s="5">
        <v>0</v>
      </c>
      <c r="I12" s="5">
        <v>0</v>
      </c>
      <c r="J12" s="6">
        <v>0.53920000000000001</v>
      </c>
      <c r="K12" s="6">
        <v>0.53569999999999995</v>
      </c>
      <c r="L12" s="7">
        <v>7767.06</v>
      </c>
      <c r="M12" s="7">
        <v>60.21</v>
      </c>
      <c r="N12" s="5">
        <v>56.34</v>
      </c>
      <c r="O12" s="5">
        <v>6.27</v>
      </c>
      <c r="P12" s="5">
        <v>0.98</v>
      </c>
      <c r="Q12" s="5">
        <v>3.31</v>
      </c>
      <c r="R12" s="5">
        <v>1.56</v>
      </c>
      <c r="S12" s="7">
        <v>2.88</v>
      </c>
      <c r="T12" s="7">
        <v>2.78</v>
      </c>
      <c r="U12" s="6">
        <v>0.6391</v>
      </c>
    </row>
    <row r="13" spans="1:21" x14ac:dyDescent="0.5">
      <c r="A13" s="4" t="s">
        <v>27</v>
      </c>
      <c r="B13" s="15">
        <v>226</v>
      </c>
      <c r="C13" s="3">
        <v>7</v>
      </c>
      <c r="D13" s="5">
        <v>1.33</v>
      </c>
      <c r="E13" s="5">
        <v>0</v>
      </c>
      <c r="F13" s="5">
        <v>3.98</v>
      </c>
      <c r="G13" s="5">
        <v>0</v>
      </c>
      <c r="H13" s="5">
        <v>0</v>
      </c>
      <c r="I13" s="5">
        <v>0</v>
      </c>
      <c r="J13" s="6">
        <v>0.5998</v>
      </c>
      <c r="K13" s="6">
        <v>0.5978</v>
      </c>
      <c r="L13" s="7">
        <v>8651.32</v>
      </c>
      <c r="M13" s="7">
        <v>59.36</v>
      </c>
      <c r="N13" s="5">
        <v>101.83</v>
      </c>
      <c r="O13" s="5">
        <v>7.23</v>
      </c>
      <c r="P13" s="5">
        <v>1.36</v>
      </c>
      <c r="Q13" s="5">
        <v>3.81</v>
      </c>
      <c r="R13" s="5">
        <v>2.4700000000000002</v>
      </c>
      <c r="S13" s="7">
        <v>4.83</v>
      </c>
      <c r="T13" s="7">
        <v>4.29</v>
      </c>
      <c r="U13" s="6">
        <v>0.96630000000000005</v>
      </c>
    </row>
    <row r="14" spans="1:21" x14ac:dyDescent="0.5">
      <c r="A14" s="4" t="s">
        <v>28</v>
      </c>
      <c r="B14" s="15">
        <v>210</v>
      </c>
      <c r="C14" s="3">
        <v>17</v>
      </c>
      <c r="D14" s="5">
        <v>0</v>
      </c>
      <c r="E14" s="5">
        <v>0</v>
      </c>
      <c r="F14" s="5">
        <v>3.33</v>
      </c>
      <c r="G14" s="5">
        <v>0</v>
      </c>
      <c r="H14" s="5">
        <v>0</v>
      </c>
      <c r="I14" s="5">
        <v>0</v>
      </c>
      <c r="J14" s="6">
        <v>0.49740000000000001</v>
      </c>
      <c r="K14" s="6">
        <v>0.49509999999999998</v>
      </c>
      <c r="L14" s="7">
        <v>8883.25</v>
      </c>
      <c r="M14" s="7">
        <v>65.8</v>
      </c>
      <c r="N14" s="5">
        <v>69.33</v>
      </c>
      <c r="O14" s="5">
        <v>6.7</v>
      </c>
      <c r="P14" s="5">
        <v>1.1299999999999999</v>
      </c>
      <c r="Q14" s="5">
        <v>4</v>
      </c>
      <c r="R14" s="5">
        <v>2</v>
      </c>
      <c r="S14" s="7">
        <v>3.35</v>
      </c>
      <c r="T14" s="7">
        <v>3.08</v>
      </c>
      <c r="U14" s="6">
        <v>0</v>
      </c>
    </row>
    <row r="15" spans="1:21" x14ac:dyDescent="0.5">
      <c r="A15" s="4" t="s">
        <v>29</v>
      </c>
      <c r="B15" s="15">
        <v>273</v>
      </c>
      <c r="C15" s="3">
        <v>0</v>
      </c>
      <c r="D15" s="5">
        <v>0.73</v>
      </c>
      <c r="E15" s="5">
        <v>0</v>
      </c>
      <c r="F15" s="5">
        <v>3.66</v>
      </c>
      <c r="G15" s="5">
        <v>0</v>
      </c>
      <c r="H15" s="5">
        <v>0</v>
      </c>
      <c r="I15" s="5">
        <v>62.5</v>
      </c>
      <c r="J15" s="6">
        <v>0.57320000000000004</v>
      </c>
      <c r="K15" s="6">
        <v>0.56899999999999995</v>
      </c>
      <c r="L15" s="7">
        <v>10504.19</v>
      </c>
      <c r="M15" s="7">
        <v>55.68</v>
      </c>
      <c r="N15" s="5">
        <v>92.47</v>
      </c>
      <c r="O15" s="5">
        <v>8.6300000000000008</v>
      </c>
      <c r="P15" s="5">
        <v>1.1100000000000001</v>
      </c>
      <c r="Q15" s="5">
        <v>5.71</v>
      </c>
      <c r="R15" s="5">
        <v>1.8</v>
      </c>
      <c r="S15" s="7">
        <v>3.4</v>
      </c>
      <c r="T15" s="7">
        <v>3.27</v>
      </c>
      <c r="U15" s="6">
        <v>1.1331</v>
      </c>
    </row>
    <row r="16" spans="1:21" x14ac:dyDescent="0.5">
      <c r="A16" s="4" t="s">
        <v>30</v>
      </c>
      <c r="B16" s="15">
        <v>58</v>
      </c>
      <c r="C16" s="3">
        <v>3</v>
      </c>
      <c r="D16" s="5">
        <v>3.45</v>
      </c>
      <c r="E16" s="5">
        <v>0</v>
      </c>
      <c r="F16" s="5">
        <v>8.6199999999999992</v>
      </c>
      <c r="G16" s="5">
        <v>0</v>
      </c>
      <c r="H16" s="5">
        <v>0</v>
      </c>
      <c r="I16" s="5">
        <v>0</v>
      </c>
      <c r="J16" s="6">
        <v>0.4536</v>
      </c>
      <c r="K16" s="6">
        <v>0.45050000000000001</v>
      </c>
      <c r="L16" s="7">
        <v>8188.69</v>
      </c>
      <c r="M16" s="7">
        <v>74.55</v>
      </c>
      <c r="N16" s="5">
        <v>58.33</v>
      </c>
      <c r="O16" s="5">
        <v>5.8</v>
      </c>
      <c r="P16" s="5">
        <v>1.1000000000000001</v>
      </c>
      <c r="Q16" s="5">
        <v>1</v>
      </c>
      <c r="R16" s="5">
        <v>2</v>
      </c>
      <c r="S16" s="7">
        <v>3.24</v>
      </c>
      <c r="T16" s="7">
        <v>3.01</v>
      </c>
      <c r="U16" s="6">
        <v>1.0199</v>
      </c>
    </row>
    <row r="17" spans="1:21" x14ac:dyDescent="0.5">
      <c r="A17" s="4" t="s">
        <v>31</v>
      </c>
      <c r="B17" s="15">
        <v>237</v>
      </c>
      <c r="C17" s="3">
        <v>2</v>
      </c>
      <c r="D17" s="5">
        <v>0.42</v>
      </c>
      <c r="E17" s="5">
        <v>0</v>
      </c>
      <c r="F17" s="5">
        <v>3.38</v>
      </c>
      <c r="G17" s="5">
        <v>0</v>
      </c>
      <c r="H17" s="5">
        <v>0</v>
      </c>
      <c r="I17" s="5">
        <v>0</v>
      </c>
      <c r="J17" s="6">
        <v>0.53700000000000003</v>
      </c>
      <c r="K17" s="6">
        <v>0.53469999999999995</v>
      </c>
      <c r="L17" s="7">
        <v>11005.56</v>
      </c>
      <c r="M17" s="7">
        <v>61.28</v>
      </c>
      <c r="N17" s="5">
        <v>75.59</v>
      </c>
      <c r="O17" s="5">
        <v>7.47</v>
      </c>
      <c r="P17" s="5">
        <v>1.04</v>
      </c>
      <c r="Q17" s="5">
        <v>3.5</v>
      </c>
      <c r="R17" s="5">
        <v>2.4700000000000002</v>
      </c>
      <c r="S17" s="7">
        <v>3.28</v>
      </c>
      <c r="T17" s="7">
        <v>3.1</v>
      </c>
      <c r="U17" s="6">
        <v>0.7046</v>
      </c>
    </row>
    <row r="18" spans="1:21" x14ac:dyDescent="0.5">
      <c r="A18" s="4" t="s">
        <v>32</v>
      </c>
      <c r="B18" s="15">
        <v>86</v>
      </c>
      <c r="C18" s="3">
        <v>0</v>
      </c>
      <c r="D18" s="5">
        <v>1.1599999999999999</v>
      </c>
      <c r="E18" s="5">
        <v>0</v>
      </c>
      <c r="F18" s="5">
        <v>6.98</v>
      </c>
      <c r="G18" s="5">
        <v>0</v>
      </c>
      <c r="H18" s="5">
        <v>0</v>
      </c>
      <c r="I18" s="5">
        <v>0</v>
      </c>
      <c r="J18" s="6">
        <v>0.74939999999999996</v>
      </c>
      <c r="K18" s="6">
        <v>0.74539999999999995</v>
      </c>
      <c r="L18" s="7">
        <v>6915.03</v>
      </c>
      <c r="M18" s="7">
        <v>52.33</v>
      </c>
      <c r="N18" s="5">
        <v>89.35</v>
      </c>
      <c r="O18" s="5">
        <v>8.5</v>
      </c>
      <c r="P18" s="5">
        <v>0.91</v>
      </c>
      <c r="Q18" s="5">
        <v>2</v>
      </c>
      <c r="R18" s="5">
        <v>2</v>
      </c>
      <c r="S18" s="7">
        <v>3.62</v>
      </c>
      <c r="T18" s="7">
        <v>3.24</v>
      </c>
      <c r="U18" s="6">
        <v>1.7317</v>
      </c>
    </row>
    <row r="19" spans="1:21" x14ac:dyDescent="0.5">
      <c r="A19" s="4" t="s">
        <v>33</v>
      </c>
      <c r="B19" s="15">
        <v>95</v>
      </c>
      <c r="C19" s="3">
        <v>0</v>
      </c>
      <c r="D19" s="5">
        <v>1.05</v>
      </c>
      <c r="E19" s="5">
        <v>0</v>
      </c>
      <c r="F19" s="5">
        <v>4.21</v>
      </c>
      <c r="G19" s="5">
        <v>0</v>
      </c>
      <c r="H19" s="5">
        <v>0</v>
      </c>
      <c r="I19" s="5">
        <v>0</v>
      </c>
      <c r="J19" s="6">
        <v>0.53259999999999996</v>
      </c>
      <c r="K19" s="6">
        <v>0.5333</v>
      </c>
      <c r="L19" s="7">
        <v>8402.2900000000009</v>
      </c>
      <c r="M19" s="7">
        <v>65.260000000000005</v>
      </c>
      <c r="N19" s="5">
        <v>108.06</v>
      </c>
      <c r="O19" s="5">
        <v>9.5</v>
      </c>
      <c r="P19" s="5">
        <v>1.1499999999999999</v>
      </c>
      <c r="Q19" s="5">
        <v>3.57</v>
      </c>
      <c r="R19" s="5">
        <v>2.17</v>
      </c>
      <c r="S19" s="7">
        <v>3.67</v>
      </c>
      <c r="T19" s="7">
        <v>3.52</v>
      </c>
      <c r="U19" s="6">
        <v>0</v>
      </c>
    </row>
    <row r="20" spans="1:21" ht="9.75" customHeight="1" x14ac:dyDescent="0.5">
      <c r="A20" s="8"/>
      <c r="B20" s="8"/>
      <c r="C20" s="8"/>
      <c r="D20" s="9"/>
      <c r="E20" s="9"/>
      <c r="F20" s="9"/>
      <c r="G20" s="9"/>
      <c r="H20" s="9"/>
      <c r="I20" s="9"/>
      <c r="J20" s="10"/>
      <c r="K20" s="10"/>
      <c r="L20" s="11"/>
      <c r="M20" s="9"/>
      <c r="N20" s="9"/>
      <c r="O20" s="9"/>
      <c r="P20" s="11"/>
      <c r="Q20" s="9"/>
    </row>
    <row r="21" spans="1:21" x14ac:dyDescent="0.5">
      <c r="A21" s="13" t="s">
        <v>34</v>
      </c>
      <c r="B21" s="13"/>
      <c r="C21" s="13"/>
      <c r="D21" s="12"/>
      <c r="E21" s="14"/>
      <c r="F21" s="14"/>
      <c r="G21" s="14"/>
      <c r="H21" s="14"/>
      <c r="I21" s="14"/>
      <c r="J21" s="14"/>
      <c r="K21" s="1" t="s">
        <v>37</v>
      </c>
    </row>
    <row r="22" spans="1:21" x14ac:dyDescent="0.5">
      <c r="A22" s="1" t="s">
        <v>36</v>
      </c>
      <c r="D22" s="12"/>
      <c r="E22" s="14"/>
      <c r="F22" s="14"/>
      <c r="G22" s="14"/>
      <c r="H22" s="14"/>
      <c r="I22" s="14"/>
      <c r="J22" s="14"/>
      <c r="K22" s="1" t="s">
        <v>39</v>
      </c>
    </row>
    <row r="23" spans="1:21" x14ac:dyDescent="0.5">
      <c r="A23" s="1" t="s">
        <v>38</v>
      </c>
      <c r="D23" s="12"/>
      <c r="E23" s="14"/>
      <c r="F23" s="14"/>
      <c r="G23" s="14"/>
      <c r="H23" s="14"/>
      <c r="I23" s="14"/>
      <c r="J23" s="14"/>
      <c r="K23" s="1" t="s">
        <v>106</v>
      </c>
    </row>
    <row r="24" spans="1:21" x14ac:dyDescent="0.5">
      <c r="A24" s="1" t="s">
        <v>40</v>
      </c>
      <c r="D24" s="12"/>
      <c r="E24" s="14"/>
      <c r="F24" s="14"/>
      <c r="G24" s="14"/>
      <c r="H24" s="14"/>
      <c r="I24" s="14"/>
      <c r="J24" s="14"/>
      <c r="K24" s="1" t="s">
        <v>41</v>
      </c>
    </row>
    <row r="25" spans="1:21" x14ac:dyDescent="0.5">
      <c r="A25" s="1" t="s">
        <v>42</v>
      </c>
      <c r="D25" s="12"/>
      <c r="E25" s="14"/>
      <c r="F25" s="14"/>
      <c r="G25" s="14"/>
      <c r="H25" s="14"/>
      <c r="I25" s="14"/>
      <c r="J25" s="14"/>
      <c r="K25" s="1" t="s">
        <v>43</v>
      </c>
    </row>
    <row r="26" spans="1:21" x14ac:dyDescent="0.5">
      <c r="A26" s="1" t="s">
        <v>44</v>
      </c>
      <c r="D26" s="12"/>
      <c r="E26" s="14"/>
      <c r="F26" s="14"/>
      <c r="G26" s="14"/>
      <c r="H26" s="14"/>
      <c r="I26" s="14"/>
      <c r="J26" s="14"/>
      <c r="K26" s="1" t="s">
        <v>45</v>
      </c>
    </row>
    <row r="27" spans="1:21" x14ac:dyDescent="0.5">
      <c r="A27" s="1" t="s">
        <v>35</v>
      </c>
      <c r="K27" s="1" t="s">
        <v>46</v>
      </c>
    </row>
    <row r="28" spans="1:21" x14ac:dyDescent="0.5">
      <c r="A28" s="1" t="str">
        <f>+ตค!A28</f>
        <v xml:space="preserve">โปรแกรม DRGimdex V.5  DRG 5.1  ประมลผล </v>
      </c>
      <c r="K28" s="1" t="s">
        <v>98</v>
      </c>
    </row>
    <row r="29" spans="1:21" x14ac:dyDescent="0.5">
      <c r="D29" s="12"/>
      <c r="E29" s="14"/>
      <c r="F29" s="14"/>
      <c r="G29" s="14"/>
      <c r="H29" s="14"/>
      <c r="I29" s="14"/>
      <c r="J29" s="14"/>
    </row>
    <row r="30" spans="1:21" x14ac:dyDescent="0.5">
      <c r="D30" s="12"/>
      <c r="E30" s="14"/>
      <c r="F30" s="14"/>
      <c r="G30" s="14"/>
      <c r="H30" s="14"/>
      <c r="I30" s="14"/>
      <c r="J30" s="14"/>
    </row>
  </sheetData>
  <mergeCells count="8">
    <mergeCell ref="Q2:T2"/>
    <mergeCell ref="A2:A3"/>
    <mergeCell ref="B2:B3"/>
    <mergeCell ref="C2:C3"/>
    <mergeCell ref="D2:F2"/>
    <mergeCell ref="G2:I2"/>
    <mergeCell ref="J2:M2"/>
    <mergeCell ref="N2:P2"/>
  </mergeCells>
  <phoneticPr fontId="0" type="noConversion"/>
  <printOptions horizontalCentered="1"/>
  <pageMargins left="0.15748031496062992" right="0.15748031496062992" top="0.27559055118110237" bottom="0" header="0.27559055118110237" footer="0.39370078740157483"/>
  <pageSetup paperSize="9" scale="76" orientation="landscape" r:id="rId1"/>
  <headerFooter alignWithMargins="0">
    <oddHeader>&amp;R&amp;"Arial,ตัวหนา"&amp;16เอกสารหมายเลข 7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zoomScale="90" zoomScaleNormal="90" workbookViewId="0">
      <pane xSplit="1" ySplit="3" topLeftCell="B4" activePane="bottomRight" state="frozen"/>
      <selection activeCell="V16" sqref="V16"/>
      <selection pane="topRight" activeCell="V16" sqref="V16"/>
      <selection pane="bottomLeft" activeCell="V16" sqref="V16"/>
      <selection pane="bottomRight" activeCell="A7" sqref="A7:XFD7"/>
    </sheetView>
  </sheetViews>
  <sheetFormatPr defaultRowHeight="23.25" x14ac:dyDescent="0.5"/>
  <cols>
    <col min="1" max="1" width="34" style="1" customWidth="1"/>
    <col min="2" max="2" width="6.85546875" style="1" customWidth="1"/>
    <col min="3" max="3" width="8.7109375" style="1" customWidth="1"/>
    <col min="4" max="5" width="7.42578125" style="1" bestFit="1" customWidth="1"/>
    <col min="6" max="6" width="5.85546875" style="1" customWidth="1"/>
    <col min="7" max="7" width="8" style="1" customWidth="1"/>
    <col min="8" max="8" width="10.7109375" style="1" customWidth="1"/>
    <col min="9" max="9" width="8.7109375" style="1" customWidth="1"/>
    <col min="10" max="11" width="9.42578125" style="1" bestFit="1" customWidth="1"/>
    <col min="12" max="12" width="9.85546875" style="1" bestFit="1" customWidth="1"/>
    <col min="13" max="14" width="6.42578125" style="1" bestFit="1" customWidth="1"/>
    <col min="15" max="15" width="5.42578125" style="1" bestFit="1" customWidth="1"/>
    <col min="16" max="16" width="12.7109375" style="1" bestFit="1" customWidth="1"/>
    <col min="17" max="17" width="13.85546875" style="1" customWidth="1"/>
    <col min="18" max="16384" width="9.140625" style="1"/>
  </cols>
  <sheetData>
    <row r="1" spans="1:21" x14ac:dyDescent="0.5">
      <c r="A1" s="1" t="s">
        <v>166</v>
      </c>
    </row>
    <row r="2" spans="1:21" ht="43.5" customHeight="1" x14ac:dyDescent="0.5">
      <c r="A2" s="147" t="s">
        <v>0</v>
      </c>
      <c r="B2" s="149" t="s">
        <v>1</v>
      </c>
      <c r="C2" s="149" t="s">
        <v>2</v>
      </c>
      <c r="D2" s="143" t="s">
        <v>3</v>
      </c>
      <c r="E2" s="144"/>
      <c r="F2" s="145"/>
      <c r="G2" s="151" t="s">
        <v>4</v>
      </c>
      <c r="H2" s="152"/>
      <c r="I2" s="153"/>
      <c r="J2" s="146" t="s">
        <v>5</v>
      </c>
      <c r="K2" s="146"/>
      <c r="L2" s="146"/>
      <c r="M2" s="146"/>
      <c r="N2" s="146" t="s">
        <v>6</v>
      </c>
      <c r="O2" s="146"/>
      <c r="P2" s="146"/>
      <c r="Q2" s="143" t="s">
        <v>107</v>
      </c>
      <c r="R2" s="144"/>
      <c r="S2" s="144"/>
      <c r="T2" s="145"/>
      <c r="U2" s="3" t="s">
        <v>7</v>
      </c>
    </row>
    <row r="3" spans="1:21" x14ac:dyDescent="0.5">
      <c r="A3" s="148"/>
      <c r="B3" s="150"/>
      <c r="C3" s="150"/>
      <c r="D3" s="53" t="s">
        <v>8</v>
      </c>
      <c r="E3" s="53" t="s">
        <v>9</v>
      </c>
      <c r="F3" s="53" t="s">
        <v>10</v>
      </c>
      <c r="G3" s="53" t="s">
        <v>11</v>
      </c>
      <c r="H3" s="53" t="s">
        <v>12</v>
      </c>
      <c r="I3" s="53" t="s">
        <v>13</v>
      </c>
      <c r="J3" s="53" t="s">
        <v>14</v>
      </c>
      <c r="K3" s="53" t="s">
        <v>15</v>
      </c>
      <c r="L3" s="53" t="s">
        <v>16</v>
      </c>
      <c r="M3" s="53" t="s">
        <v>105</v>
      </c>
      <c r="N3" s="53" t="s">
        <v>17</v>
      </c>
      <c r="O3" s="53" t="s">
        <v>18</v>
      </c>
      <c r="P3" s="53" t="s">
        <v>19</v>
      </c>
      <c r="Q3" s="53" t="s">
        <v>108</v>
      </c>
      <c r="R3" s="53" t="s">
        <v>109</v>
      </c>
      <c r="S3" s="53" t="s">
        <v>110</v>
      </c>
      <c r="T3" s="53" t="s">
        <v>111</v>
      </c>
      <c r="U3" s="53" t="s">
        <v>97</v>
      </c>
    </row>
    <row r="4" spans="1:21" x14ac:dyDescent="0.5">
      <c r="A4" s="4" t="s">
        <v>102</v>
      </c>
      <c r="B4" s="15">
        <v>2740</v>
      </c>
      <c r="C4" s="3">
        <v>0</v>
      </c>
      <c r="D4" s="5">
        <v>5.62</v>
      </c>
      <c r="E4" s="5">
        <v>0</v>
      </c>
      <c r="F4" s="5">
        <v>2.88</v>
      </c>
      <c r="G4" s="5">
        <v>0</v>
      </c>
      <c r="H4" s="5">
        <v>7.96</v>
      </c>
      <c r="I4" s="5">
        <v>2.65</v>
      </c>
      <c r="J4" s="6">
        <v>1.4719</v>
      </c>
      <c r="K4" s="6">
        <v>1.4698</v>
      </c>
      <c r="L4" s="7">
        <v>12760.83</v>
      </c>
      <c r="M4" s="7">
        <v>36.68</v>
      </c>
      <c r="N4" s="5">
        <v>88.83</v>
      </c>
      <c r="O4" s="5">
        <v>4.84</v>
      </c>
      <c r="P4" s="5">
        <v>1.1599999999999999</v>
      </c>
      <c r="Q4" s="5">
        <v>7.02</v>
      </c>
      <c r="R4" s="5">
        <v>4.49</v>
      </c>
      <c r="S4" s="7">
        <v>5.71</v>
      </c>
      <c r="T4" s="7">
        <v>5.44</v>
      </c>
      <c r="U4" s="6">
        <v>2.0002</v>
      </c>
    </row>
    <row r="5" spans="1:21" x14ac:dyDescent="0.5">
      <c r="A5" s="4" t="s">
        <v>103</v>
      </c>
      <c r="B5" s="15">
        <v>934</v>
      </c>
      <c r="C5" s="3">
        <v>0</v>
      </c>
      <c r="D5" s="5">
        <v>5.03</v>
      </c>
      <c r="E5" s="5">
        <v>0</v>
      </c>
      <c r="F5" s="5">
        <v>3.75</v>
      </c>
      <c r="G5" s="5">
        <v>0</v>
      </c>
      <c r="H5" s="5">
        <v>11.49</v>
      </c>
      <c r="I5" s="5">
        <v>0</v>
      </c>
      <c r="J5" s="6">
        <v>1.2941</v>
      </c>
      <c r="K5" s="6">
        <v>1.2977000000000001</v>
      </c>
      <c r="L5" s="7">
        <v>12290.58</v>
      </c>
      <c r="M5" s="7">
        <v>38.97</v>
      </c>
      <c r="N5" s="5">
        <v>95.54</v>
      </c>
      <c r="O5" s="5">
        <v>5.08</v>
      </c>
      <c r="P5" s="5">
        <v>1.3</v>
      </c>
      <c r="Q5" s="5">
        <v>12.04</v>
      </c>
      <c r="R5" s="5">
        <v>4.53</v>
      </c>
      <c r="S5" s="7">
        <v>5.48</v>
      </c>
      <c r="T5" s="7">
        <v>5.76</v>
      </c>
      <c r="U5" s="6">
        <v>0.23400000000000001</v>
      </c>
    </row>
    <row r="6" spans="1:21" x14ac:dyDescent="0.5">
      <c r="A6" s="4" t="s">
        <v>47</v>
      </c>
      <c r="B6" s="15">
        <v>244</v>
      </c>
      <c r="C6" s="3">
        <v>0</v>
      </c>
      <c r="D6" s="5">
        <v>1.23</v>
      </c>
      <c r="E6" s="5">
        <v>0</v>
      </c>
      <c r="F6" s="5">
        <v>6.56</v>
      </c>
      <c r="G6" s="5">
        <v>0</v>
      </c>
      <c r="H6" s="5">
        <v>0</v>
      </c>
      <c r="I6" s="5">
        <v>0</v>
      </c>
      <c r="J6" s="6">
        <v>0.52769999999999995</v>
      </c>
      <c r="K6" s="6">
        <v>0.52349999999999997</v>
      </c>
      <c r="L6" s="7">
        <v>7933.43</v>
      </c>
      <c r="M6" s="7">
        <v>64.75</v>
      </c>
      <c r="N6" s="5">
        <v>64.73</v>
      </c>
      <c r="O6" s="5">
        <v>7.73</v>
      </c>
      <c r="P6" s="5">
        <v>0.91</v>
      </c>
      <c r="Q6" s="5">
        <v>3.3</v>
      </c>
      <c r="R6" s="5">
        <v>4.05</v>
      </c>
      <c r="S6" s="7">
        <v>2.4</v>
      </c>
      <c r="T6" s="7">
        <v>2.56</v>
      </c>
      <c r="U6" s="6">
        <v>0.60750000000000004</v>
      </c>
    </row>
    <row r="7" spans="1:21" s="135" customFormat="1" ht="20.25" customHeight="1" x14ac:dyDescent="0.5">
      <c r="A7" s="129" t="s">
        <v>192</v>
      </c>
      <c r="B7" s="130">
        <v>211</v>
      </c>
      <c r="C7" s="131">
        <v>0</v>
      </c>
      <c r="D7" s="132">
        <v>0</v>
      </c>
      <c r="E7" s="132">
        <v>0</v>
      </c>
      <c r="F7" s="132">
        <v>5.21</v>
      </c>
      <c r="G7" s="132">
        <v>0</v>
      </c>
      <c r="H7" s="132">
        <v>0</v>
      </c>
      <c r="I7" s="132">
        <v>0</v>
      </c>
      <c r="J7" s="133">
        <v>0.58189999999999997</v>
      </c>
      <c r="K7" s="133">
        <v>0.58109999999999995</v>
      </c>
      <c r="L7" s="134">
        <v>8461.2099999999991</v>
      </c>
      <c r="M7" s="134">
        <v>56.4</v>
      </c>
      <c r="N7" s="132">
        <v>69.709999999999994</v>
      </c>
      <c r="O7" s="132">
        <v>5.53</v>
      </c>
      <c r="P7" s="132">
        <v>1.28</v>
      </c>
      <c r="Q7" s="132">
        <v>3.47</v>
      </c>
      <c r="R7" s="132">
        <v>2.89</v>
      </c>
      <c r="S7" s="134">
        <v>4.17</v>
      </c>
      <c r="T7" s="134">
        <v>3.81</v>
      </c>
      <c r="U7" s="133">
        <v>0.91610000000000003</v>
      </c>
    </row>
    <row r="8" spans="1:21" x14ac:dyDescent="0.5">
      <c r="A8" s="4" t="s">
        <v>22</v>
      </c>
      <c r="B8" s="15">
        <v>172</v>
      </c>
      <c r="C8" s="3">
        <v>23</v>
      </c>
      <c r="D8" s="5">
        <v>0.57999999999999996</v>
      </c>
      <c r="E8" s="5">
        <v>0</v>
      </c>
      <c r="F8" s="5">
        <v>6.98</v>
      </c>
      <c r="G8" s="5">
        <v>0</v>
      </c>
      <c r="H8" s="5">
        <v>0</v>
      </c>
      <c r="I8" s="5">
        <v>0</v>
      </c>
      <c r="J8" s="6">
        <v>0.58420000000000005</v>
      </c>
      <c r="K8" s="6">
        <v>0.58320000000000005</v>
      </c>
      <c r="L8" s="7">
        <v>7570.28</v>
      </c>
      <c r="M8" s="7">
        <v>51.01</v>
      </c>
      <c r="N8" s="5">
        <v>55.81</v>
      </c>
      <c r="O8" s="5">
        <v>5.63</v>
      </c>
      <c r="P8" s="5">
        <v>1.1299999999999999</v>
      </c>
      <c r="Q8" s="5">
        <v>2.2000000000000002</v>
      </c>
      <c r="R8" s="5">
        <v>1.64</v>
      </c>
      <c r="S8" s="7">
        <v>3.32</v>
      </c>
      <c r="T8" s="7">
        <v>3.05</v>
      </c>
      <c r="U8" s="6">
        <v>0.75109999999999999</v>
      </c>
    </row>
    <row r="9" spans="1:21" x14ac:dyDescent="0.5">
      <c r="A9" s="4" t="s">
        <v>23</v>
      </c>
      <c r="B9" s="15">
        <v>118</v>
      </c>
      <c r="C9" s="3">
        <v>0</v>
      </c>
      <c r="D9" s="5">
        <v>0.85</v>
      </c>
      <c r="E9" s="5">
        <v>0</v>
      </c>
      <c r="F9" s="5">
        <v>4.24</v>
      </c>
      <c r="G9" s="5">
        <v>0</v>
      </c>
      <c r="H9" s="5">
        <v>0</v>
      </c>
      <c r="I9" s="5">
        <v>0</v>
      </c>
      <c r="J9" s="6">
        <v>0.64049999999999996</v>
      </c>
      <c r="K9" s="6">
        <v>0.63139999999999996</v>
      </c>
      <c r="L9" s="7">
        <v>5941.99</v>
      </c>
      <c r="M9" s="7">
        <v>50.85</v>
      </c>
      <c r="N9" s="5">
        <v>32.58</v>
      </c>
      <c r="O9" s="5">
        <v>3.83</v>
      </c>
      <c r="P9" s="5">
        <v>0.8</v>
      </c>
      <c r="Q9" s="5">
        <v>3.78</v>
      </c>
      <c r="R9" s="5">
        <v>2.5</v>
      </c>
      <c r="S9" s="7">
        <v>2.57</v>
      </c>
      <c r="T9" s="7">
        <v>2.61</v>
      </c>
      <c r="U9" s="6">
        <v>0.99129999999999996</v>
      </c>
    </row>
    <row r="10" spans="1:21" x14ac:dyDescent="0.5">
      <c r="A10" s="4" t="s">
        <v>24</v>
      </c>
      <c r="B10" s="15">
        <v>362</v>
      </c>
      <c r="C10" s="3">
        <v>0</v>
      </c>
      <c r="D10" s="5">
        <v>0.28000000000000003</v>
      </c>
      <c r="E10" s="5">
        <v>0</v>
      </c>
      <c r="F10" s="5">
        <v>6.08</v>
      </c>
      <c r="G10" s="5">
        <v>0</v>
      </c>
      <c r="H10" s="5">
        <v>0</v>
      </c>
      <c r="I10" s="5">
        <v>0</v>
      </c>
      <c r="J10" s="6">
        <v>0.56359999999999999</v>
      </c>
      <c r="K10" s="6">
        <v>0.56020000000000003</v>
      </c>
      <c r="L10" s="7">
        <v>7650.53</v>
      </c>
      <c r="M10" s="7">
        <v>63.54</v>
      </c>
      <c r="N10" s="5">
        <v>56.51</v>
      </c>
      <c r="O10" s="5">
        <v>5.52</v>
      </c>
      <c r="P10" s="5">
        <v>1</v>
      </c>
      <c r="Q10" s="5">
        <v>3.64</v>
      </c>
      <c r="R10" s="5">
        <v>2.5299999999999998</v>
      </c>
      <c r="S10" s="7">
        <v>3.17</v>
      </c>
      <c r="T10" s="7">
        <v>3.11</v>
      </c>
      <c r="U10" s="6">
        <v>1.0951</v>
      </c>
    </row>
    <row r="11" spans="1:21" x14ac:dyDescent="0.5">
      <c r="A11" s="4" t="s">
        <v>25</v>
      </c>
      <c r="B11" s="15">
        <v>177</v>
      </c>
      <c r="C11" s="3">
        <v>6</v>
      </c>
      <c r="D11" s="5">
        <v>1.1299999999999999</v>
      </c>
      <c r="E11" s="5">
        <v>0</v>
      </c>
      <c r="F11" s="5">
        <v>2.82</v>
      </c>
      <c r="G11" s="5">
        <v>0</v>
      </c>
      <c r="H11" s="5">
        <v>0</v>
      </c>
      <c r="I11" s="5">
        <v>0</v>
      </c>
      <c r="J11" s="6">
        <v>0.69240000000000002</v>
      </c>
      <c r="K11" s="6">
        <v>0.68830000000000002</v>
      </c>
      <c r="L11" s="7">
        <v>9142.7900000000009</v>
      </c>
      <c r="M11" s="7">
        <v>48.54</v>
      </c>
      <c r="N11" s="5">
        <v>86.67</v>
      </c>
      <c r="O11" s="5">
        <v>5.8</v>
      </c>
      <c r="P11" s="5">
        <v>1.33</v>
      </c>
      <c r="Q11" s="5">
        <v>13.06</v>
      </c>
      <c r="R11" s="5">
        <v>4</v>
      </c>
      <c r="S11" s="7">
        <v>3.8</v>
      </c>
      <c r="T11" s="7">
        <v>4.58</v>
      </c>
      <c r="U11" s="6">
        <v>1.0253000000000001</v>
      </c>
    </row>
    <row r="12" spans="1:21" x14ac:dyDescent="0.5">
      <c r="A12" s="4" t="s">
        <v>26</v>
      </c>
      <c r="B12" s="15">
        <v>206</v>
      </c>
      <c r="C12" s="3">
        <v>0</v>
      </c>
      <c r="D12" s="5">
        <v>0.49</v>
      </c>
      <c r="E12" s="5">
        <v>0</v>
      </c>
      <c r="F12" s="5">
        <v>7.77</v>
      </c>
      <c r="G12" s="5">
        <v>0</v>
      </c>
      <c r="H12" s="5">
        <v>0</v>
      </c>
      <c r="I12" s="5">
        <v>0</v>
      </c>
      <c r="J12" s="6">
        <v>0.69220000000000004</v>
      </c>
      <c r="K12" s="6">
        <v>0.68799999999999994</v>
      </c>
      <c r="L12" s="7">
        <v>7270.86</v>
      </c>
      <c r="M12" s="7">
        <v>56.31</v>
      </c>
      <c r="N12" s="5">
        <v>68.819999999999993</v>
      </c>
      <c r="O12" s="5">
        <v>6.7</v>
      </c>
      <c r="P12" s="5">
        <v>0.96</v>
      </c>
      <c r="Q12" s="5">
        <v>2.7</v>
      </c>
      <c r="R12" s="5">
        <v>2.33</v>
      </c>
      <c r="S12" s="7">
        <v>3.3</v>
      </c>
      <c r="T12" s="7">
        <v>3.16</v>
      </c>
      <c r="U12" s="6">
        <v>1.1034999999999999</v>
      </c>
    </row>
    <row r="13" spans="1:21" x14ac:dyDescent="0.5">
      <c r="A13" s="4" t="s">
        <v>27</v>
      </c>
      <c r="B13" s="15">
        <v>218</v>
      </c>
      <c r="C13" s="3">
        <v>1</v>
      </c>
      <c r="D13" s="5">
        <v>0.46</v>
      </c>
      <c r="E13" s="5">
        <v>0</v>
      </c>
      <c r="F13" s="5">
        <v>2.75</v>
      </c>
      <c r="G13" s="5">
        <v>0</v>
      </c>
      <c r="H13" s="5">
        <v>0</v>
      </c>
      <c r="I13" s="5">
        <v>0</v>
      </c>
      <c r="J13" s="6">
        <v>0.5544</v>
      </c>
      <c r="K13" s="6">
        <v>0.55279999999999996</v>
      </c>
      <c r="L13" s="7">
        <v>8570.19</v>
      </c>
      <c r="M13" s="7">
        <v>61.75</v>
      </c>
      <c r="N13" s="5">
        <v>79.680000000000007</v>
      </c>
      <c r="O13" s="5">
        <v>6.97</v>
      </c>
      <c r="P13" s="5">
        <v>1.17</v>
      </c>
      <c r="Q13" s="5">
        <v>3.33</v>
      </c>
      <c r="R13" s="5">
        <v>2.83</v>
      </c>
      <c r="S13" s="7">
        <v>3.56</v>
      </c>
      <c r="T13" s="7">
        <v>3.51</v>
      </c>
      <c r="U13" s="6">
        <v>0.75139999999999996</v>
      </c>
    </row>
    <row r="14" spans="1:21" x14ac:dyDescent="0.5">
      <c r="A14" s="4" t="s">
        <v>28</v>
      </c>
      <c r="B14" s="15">
        <v>216</v>
      </c>
      <c r="C14" s="3">
        <v>10</v>
      </c>
      <c r="D14" s="5">
        <v>0.46</v>
      </c>
      <c r="E14" s="5">
        <v>0</v>
      </c>
      <c r="F14" s="5">
        <v>5.09</v>
      </c>
      <c r="G14" s="5">
        <v>0</v>
      </c>
      <c r="H14" s="5">
        <v>0</v>
      </c>
      <c r="I14" s="5">
        <v>0</v>
      </c>
      <c r="J14" s="6">
        <v>0.48580000000000001</v>
      </c>
      <c r="K14" s="6">
        <v>0.4854</v>
      </c>
      <c r="L14" s="7">
        <v>8696.24</v>
      </c>
      <c r="M14" s="7">
        <v>62.14</v>
      </c>
      <c r="N14" s="5">
        <v>66.88</v>
      </c>
      <c r="O14" s="5">
        <v>6.9</v>
      </c>
      <c r="P14" s="5">
        <v>1.1100000000000001</v>
      </c>
      <c r="Q14" s="5">
        <v>2</v>
      </c>
      <c r="R14" s="5">
        <v>2.4</v>
      </c>
      <c r="S14" s="7">
        <v>3.16</v>
      </c>
      <c r="T14" s="7">
        <v>2.98</v>
      </c>
      <c r="U14" s="6">
        <v>0</v>
      </c>
    </row>
    <row r="15" spans="1:21" x14ac:dyDescent="0.5">
      <c r="A15" s="4" t="s">
        <v>29</v>
      </c>
      <c r="B15" s="15">
        <v>255</v>
      </c>
      <c r="C15" s="3">
        <v>3</v>
      </c>
      <c r="D15" s="5">
        <v>0.39</v>
      </c>
      <c r="E15" s="5">
        <v>0</v>
      </c>
      <c r="F15" s="5">
        <v>5.0999999999999996</v>
      </c>
      <c r="G15" s="5">
        <v>0</v>
      </c>
      <c r="H15" s="5">
        <v>0</v>
      </c>
      <c r="I15" s="5">
        <v>0</v>
      </c>
      <c r="J15" s="6">
        <v>0.62629999999999997</v>
      </c>
      <c r="K15" s="6">
        <v>0.62419999999999998</v>
      </c>
      <c r="L15" s="7">
        <v>10701.41</v>
      </c>
      <c r="M15" s="7">
        <v>53.97</v>
      </c>
      <c r="N15" s="5">
        <v>102.04</v>
      </c>
      <c r="O15" s="5">
        <v>8.1999999999999993</v>
      </c>
      <c r="P15" s="5">
        <v>1.17</v>
      </c>
      <c r="Q15" s="5">
        <v>3.14</v>
      </c>
      <c r="R15" s="5">
        <v>1.88</v>
      </c>
      <c r="S15" s="7">
        <v>4.09</v>
      </c>
      <c r="T15" s="7">
        <v>3.81</v>
      </c>
      <c r="U15" s="6">
        <v>1.0294000000000001</v>
      </c>
    </row>
    <row r="16" spans="1:21" x14ac:dyDescent="0.5">
      <c r="A16" s="4" t="s">
        <v>30</v>
      </c>
      <c r="B16" s="15">
        <v>58</v>
      </c>
      <c r="C16" s="3">
        <v>1</v>
      </c>
      <c r="D16" s="5">
        <v>0</v>
      </c>
      <c r="E16" s="5">
        <v>0</v>
      </c>
      <c r="F16" s="5">
        <v>5.17</v>
      </c>
      <c r="G16" s="5">
        <v>0</v>
      </c>
      <c r="H16" s="5">
        <v>0</v>
      </c>
      <c r="I16" s="5">
        <v>0</v>
      </c>
      <c r="J16" s="6">
        <v>0.46029999999999999</v>
      </c>
      <c r="K16" s="6">
        <v>0.46160000000000001</v>
      </c>
      <c r="L16" s="7">
        <v>10667.89</v>
      </c>
      <c r="M16" s="7">
        <v>73.680000000000007</v>
      </c>
      <c r="N16" s="5">
        <v>79</v>
      </c>
      <c r="O16" s="5">
        <v>5.7</v>
      </c>
      <c r="P16" s="5">
        <v>1.56</v>
      </c>
      <c r="Q16" s="5">
        <v>3</v>
      </c>
      <c r="R16" s="5">
        <v>6</v>
      </c>
      <c r="S16" s="7">
        <v>4.2699999999999996</v>
      </c>
      <c r="T16" s="7">
        <v>4.12</v>
      </c>
      <c r="U16" s="6">
        <v>0</v>
      </c>
    </row>
    <row r="17" spans="1:21" x14ac:dyDescent="0.5">
      <c r="A17" s="4" t="s">
        <v>31</v>
      </c>
      <c r="B17" s="15">
        <v>255</v>
      </c>
      <c r="C17" s="3">
        <v>5</v>
      </c>
      <c r="D17" s="5">
        <v>0</v>
      </c>
      <c r="E17" s="5">
        <v>0</v>
      </c>
      <c r="F17" s="5">
        <v>5.49</v>
      </c>
      <c r="G17" s="5">
        <v>0</v>
      </c>
      <c r="H17" s="5">
        <v>0</v>
      </c>
      <c r="I17" s="5">
        <v>0</v>
      </c>
      <c r="J17" s="6">
        <v>0.52149999999999996</v>
      </c>
      <c r="K17" s="6">
        <v>0.51819999999999999</v>
      </c>
      <c r="L17" s="7">
        <v>10739.82</v>
      </c>
      <c r="M17" s="7">
        <v>54.8</v>
      </c>
      <c r="N17" s="5">
        <v>72.260000000000005</v>
      </c>
      <c r="O17" s="5">
        <v>8.1999999999999993</v>
      </c>
      <c r="P17" s="5">
        <v>0.96</v>
      </c>
      <c r="Q17" s="5">
        <v>3.43</v>
      </c>
      <c r="R17" s="5">
        <v>2.19</v>
      </c>
      <c r="S17" s="7">
        <v>2.84</v>
      </c>
      <c r="T17" s="7">
        <v>2.7</v>
      </c>
      <c r="U17" s="6">
        <v>0.63439999999999996</v>
      </c>
    </row>
    <row r="18" spans="1:21" x14ac:dyDescent="0.5">
      <c r="A18" s="4" t="s">
        <v>32</v>
      </c>
      <c r="B18" s="15">
        <v>95</v>
      </c>
      <c r="C18" s="3">
        <v>0</v>
      </c>
      <c r="D18" s="5">
        <v>2.11</v>
      </c>
      <c r="E18" s="5">
        <v>0</v>
      </c>
      <c r="F18" s="5">
        <v>3.16</v>
      </c>
      <c r="G18" s="5">
        <v>0</v>
      </c>
      <c r="H18" s="5">
        <v>0</v>
      </c>
      <c r="I18" s="5">
        <v>0</v>
      </c>
      <c r="J18" s="6">
        <v>0.81220000000000003</v>
      </c>
      <c r="K18" s="6">
        <v>0.8105</v>
      </c>
      <c r="L18" s="7">
        <v>7231.13</v>
      </c>
      <c r="M18" s="7">
        <v>46.32</v>
      </c>
      <c r="N18" s="5">
        <v>114.52</v>
      </c>
      <c r="O18" s="5">
        <v>9.3000000000000007</v>
      </c>
      <c r="P18" s="5">
        <v>1.1200000000000001</v>
      </c>
      <c r="Q18" s="5">
        <v>2.56</v>
      </c>
      <c r="R18" s="5">
        <v>1</v>
      </c>
      <c r="S18" s="7">
        <v>4.46</v>
      </c>
      <c r="T18" s="7">
        <v>3.78</v>
      </c>
      <c r="U18" s="6">
        <v>0.84699999999999998</v>
      </c>
    </row>
    <row r="19" spans="1:21" x14ac:dyDescent="0.5">
      <c r="A19" s="4" t="s">
        <v>33</v>
      </c>
      <c r="B19" s="15">
        <v>110</v>
      </c>
      <c r="C19" s="3">
        <v>0</v>
      </c>
      <c r="D19" s="5">
        <v>0</v>
      </c>
      <c r="E19" s="5">
        <v>0</v>
      </c>
      <c r="F19" s="5">
        <v>4.55</v>
      </c>
      <c r="G19" s="5">
        <v>0</v>
      </c>
      <c r="H19" s="5">
        <v>0</v>
      </c>
      <c r="I19" s="5">
        <v>0</v>
      </c>
      <c r="J19" s="6">
        <v>0.44290000000000002</v>
      </c>
      <c r="K19" s="6">
        <v>0.43990000000000001</v>
      </c>
      <c r="L19" s="7">
        <v>8191.72</v>
      </c>
      <c r="M19" s="7">
        <v>67.27</v>
      </c>
      <c r="N19" s="5">
        <v>99.68</v>
      </c>
      <c r="O19" s="5">
        <v>11</v>
      </c>
      <c r="P19" s="5">
        <v>1.05</v>
      </c>
      <c r="Q19" s="5">
        <v>5</v>
      </c>
      <c r="R19" s="5">
        <v>2.63</v>
      </c>
      <c r="S19" s="7">
        <v>2.62</v>
      </c>
      <c r="T19" s="7">
        <v>2.8</v>
      </c>
      <c r="U19" s="6">
        <v>0.23400000000000001</v>
      </c>
    </row>
    <row r="20" spans="1:21" ht="9.75" customHeight="1" x14ac:dyDescent="0.5">
      <c r="A20" s="8"/>
      <c r="B20" s="8"/>
      <c r="C20" s="8"/>
      <c r="D20" s="9"/>
      <c r="E20" s="9"/>
      <c r="F20" s="9"/>
      <c r="G20" s="9"/>
      <c r="H20" s="9"/>
      <c r="I20" s="9"/>
      <c r="J20" s="10"/>
      <c r="K20" s="10"/>
      <c r="L20" s="11"/>
      <c r="M20" s="9"/>
      <c r="N20" s="9"/>
      <c r="O20" s="9"/>
      <c r="P20" s="11"/>
      <c r="Q20" s="9"/>
    </row>
    <row r="21" spans="1:21" x14ac:dyDescent="0.5">
      <c r="A21" s="13" t="s">
        <v>34</v>
      </c>
      <c r="B21" s="13"/>
      <c r="C21" s="13"/>
      <c r="D21" s="12"/>
      <c r="E21" s="14"/>
      <c r="F21" s="14"/>
      <c r="G21" s="14"/>
      <c r="H21" s="14"/>
      <c r="I21" s="14"/>
      <c r="J21" s="14"/>
      <c r="K21" s="1" t="s">
        <v>37</v>
      </c>
    </row>
    <row r="22" spans="1:21" x14ac:dyDescent="0.5">
      <c r="A22" s="1" t="s">
        <v>36</v>
      </c>
      <c r="D22" s="12"/>
      <c r="E22" s="14"/>
      <c r="F22" s="14"/>
      <c r="G22" s="14"/>
      <c r="H22" s="14"/>
      <c r="I22" s="14"/>
      <c r="J22" s="14"/>
      <c r="K22" s="1" t="s">
        <v>39</v>
      </c>
    </row>
    <row r="23" spans="1:21" x14ac:dyDescent="0.5">
      <c r="A23" s="1" t="s">
        <v>38</v>
      </c>
      <c r="D23" s="12"/>
      <c r="E23" s="14"/>
      <c r="F23" s="14"/>
      <c r="G23" s="14"/>
      <c r="H23" s="14"/>
      <c r="I23" s="14"/>
      <c r="J23" s="14"/>
      <c r="K23" s="1" t="s">
        <v>106</v>
      </c>
    </row>
    <row r="24" spans="1:21" x14ac:dyDescent="0.5">
      <c r="A24" s="1" t="s">
        <v>40</v>
      </c>
      <c r="D24" s="12"/>
      <c r="E24" s="14"/>
      <c r="F24" s="14"/>
      <c r="G24" s="14"/>
      <c r="H24" s="14"/>
      <c r="I24" s="14"/>
      <c r="J24" s="14"/>
      <c r="K24" s="1" t="s">
        <v>41</v>
      </c>
    </row>
    <row r="25" spans="1:21" x14ac:dyDescent="0.5">
      <c r="A25" s="1" t="s">
        <v>42</v>
      </c>
      <c r="D25" s="12"/>
      <c r="E25" s="14"/>
      <c r="F25" s="14"/>
      <c r="G25" s="14"/>
      <c r="H25" s="14"/>
      <c r="I25" s="14"/>
      <c r="J25" s="14"/>
      <c r="K25" s="1" t="s">
        <v>43</v>
      </c>
    </row>
    <row r="26" spans="1:21" x14ac:dyDescent="0.5">
      <c r="A26" s="1" t="s">
        <v>44</v>
      </c>
      <c r="D26" s="12"/>
      <c r="E26" s="14"/>
      <c r="F26" s="14"/>
      <c r="G26" s="14"/>
      <c r="H26" s="14"/>
      <c r="I26" s="14"/>
      <c r="J26" s="14"/>
      <c r="K26" s="1" t="s">
        <v>45</v>
      </c>
    </row>
    <row r="27" spans="1:21" x14ac:dyDescent="0.5">
      <c r="A27" s="1" t="s">
        <v>35</v>
      </c>
      <c r="K27" s="1" t="s">
        <v>46</v>
      </c>
    </row>
    <row r="28" spans="1:21" x14ac:dyDescent="0.5">
      <c r="A28" s="1" t="str">
        <f>+ตค!A28</f>
        <v xml:space="preserve">โปรแกรม DRGimdex V.5  DRG 5.1  ประมลผล </v>
      </c>
      <c r="K28" s="1" t="s">
        <v>98</v>
      </c>
    </row>
    <row r="29" spans="1:21" x14ac:dyDescent="0.5">
      <c r="D29" s="12"/>
      <c r="E29" s="14"/>
      <c r="F29" s="14"/>
      <c r="G29" s="14"/>
      <c r="H29" s="14"/>
      <c r="I29" s="14"/>
      <c r="J29" s="14"/>
    </row>
    <row r="30" spans="1:21" x14ac:dyDescent="0.5">
      <c r="D30" s="12"/>
      <c r="E30" s="14"/>
      <c r="F30" s="14"/>
      <c r="G30" s="14"/>
      <c r="H30" s="14"/>
      <c r="I30" s="14"/>
      <c r="J30" s="14"/>
    </row>
  </sheetData>
  <mergeCells count="8">
    <mergeCell ref="Q2:T2"/>
    <mergeCell ref="A2:A3"/>
    <mergeCell ref="B2:B3"/>
    <mergeCell ref="C2:C3"/>
    <mergeCell ref="D2:F2"/>
    <mergeCell ref="G2:I2"/>
    <mergeCell ref="J2:M2"/>
    <mergeCell ref="N2:P2"/>
  </mergeCells>
  <phoneticPr fontId="0" type="noConversion"/>
  <printOptions horizontalCentered="1"/>
  <pageMargins left="0.15748031496062992" right="0.15748031496062992" top="0.27559055118110237" bottom="0" header="0.27559055118110237" footer="0.39370078740157483"/>
  <pageSetup paperSize="9" scale="72" orientation="landscape" r:id="rId1"/>
  <headerFooter alignWithMargins="0">
    <oddHeader>&amp;R&amp;"Arial,ตัวหนา"&amp;16เอกสารหมายเลข 7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zoomScale="90" zoomScaleNormal="90" workbookViewId="0">
      <pane xSplit="1" ySplit="3" topLeftCell="B4" activePane="bottomRight" state="frozen"/>
      <selection activeCell="V16" sqref="V16"/>
      <selection pane="topRight" activeCell="V16" sqref="V16"/>
      <selection pane="bottomLeft" activeCell="V16" sqref="V16"/>
      <selection pane="bottomRight" activeCell="E11" sqref="E11"/>
    </sheetView>
  </sheetViews>
  <sheetFormatPr defaultRowHeight="23.25" x14ac:dyDescent="0.5"/>
  <cols>
    <col min="1" max="1" width="34" style="1" customWidth="1"/>
    <col min="2" max="2" width="6.85546875" style="1" customWidth="1"/>
    <col min="3" max="3" width="8.7109375" style="1" customWidth="1"/>
    <col min="4" max="4" width="7.42578125" style="1" bestFit="1" customWidth="1"/>
    <col min="5" max="5" width="5.42578125" style="1" bestFit="1" customWidth="1"/>
    <col min="6" max="6" width="5.85546875" style="1" customWidth="1"/>
    <col min="7" max="7" width="8" style="1" customWidth="1"/>
    <col min="8" max="8" width="10.7109375" style="1" customWidth="1"/>
    <col min="9" max="9" width="8.7109375" style="1" customWidth="1"/>
    <col min="10" max="10" width="6.42578125" style="1" bestFit="1" customWidth="1"/>
    <col min="11" max="11" width="10.140625" style="1" customWidth="1"/>
    <col min="12" max="12" width="9.42578125" style="1" bestFit="1" customWidth="1"/>
    <col min="13" max="14" width="6.42578125" style="1" bestFit="1" customWidth="1"/>
    <col min="15" max="15" width="5.42578125" style="1" bestFit="1" customWidth="1"/>
    <col min="16" max="16" width="4.42578125" style="1" bestFit="1" customWidth="1"/>
    <col min="17" max="17" width="4.85546875" style="1" bestFit="1" customWidth="1"/>
    <col min="18" max="18" width="4.42578125" style="1" bestFit="1" customWidth="1"/>
    <col min="19" max="19" width="5.42578125" style="1" bestFit="1" customWidth="1"/>
    <col min="20" max="20" width="7.140625" style="1" bestFit="1" customWidth="1"/>
    <col min="21" max="16384" width="9.140625" style="1"/>
  </cols>
  <sheetData>
    <row r="1" spans="1:21" x14ac:dyDescent="0.5">
      <c r="A1" s="1" t="s">
        <v>167</v>
      </c>
    </row>
    <row r="2" spans="1:21" ht="43.5" customHeight="1" x14ac:dyDescent="0.5">
      <c r="A2" s="147" t="s">
        <v>0</v>
      </c>
      <c r="B2" s="149" t="s">
        <v>1</v>
      </c>
      <c r="C2" s="149" t="s">
        <v>2</v>
      </c>
      <c r="D2" s="143" t="s">
        <v>3</v>
      </c>
      <c r="E2" s="144"/>
      <c r="F2" s="145"/>
      <c r="G2" s="151" t="s">
        <v>4</v>
      </c>
      <c r="H2" s="152"/>
      <c r="I2" s="153"/>
      <c r="J2" s="146" t="s">
        <v>5</v>
      </c>
      <c r="K2" s="146"/>
      <c r="L2" s="146"/>
      <c r="M2" s="146"/>
      <c r="N2" s="146" t="s">
        <v>6</v>
      </c>
      <c r="O2" s="146"/>
      <c r="P2" s="146"/>
      <c r="Q2" s="143" t="s">
        <v>107</v>
      </c>
      <c r="R2" s="144"/>
      <c r="S2" s="144"/>
      <c r="T2" s="145"/>
      <c r="U2" s="3" t="s">
        <v>7</v>
      </c>
    </row>
    <row r="3" spans="1:21" x14ac:dyDescent="0.5">
      <c r="A3" s="148"/>
      <c r="B3" s="150"/>
      <c r="C3" s="150"/>
      <c r="D3" s="53" t="s">
        <v>8</v>
      </c>
      <c r="E3" s="53" t="s">
        <v>9</v>
      </c>
      <c r="F3" s="53" t="s">
        <v>10</v>
      </c>
      <c r="G3" s="53" t="s">
        <v>11</v>
      </c>
      <c r="H3" s="53" t="s">
        <v>12</v>
      </c>
      <c r="I3" s="53" t="s">
        <v>13</v>
      </c>
      <c r="J3" s="53" t="s">
        <v>14</v>
      </c>
      <c r="K3" s="53" t="s">
        <v>15</v>
      </c>
      <c r="L3" s="53" t="s">
        <v>16</v>
      </c>
      <c r="M3" s="53" t="s">
        <v>105</v>
      </c>
      <c r="N3" s="53" t="s">
        <v>17</v>
      </c>
      <c r="O3" s="53" t="s">
        <v>18</v>
      </c>
      <c r="P3" s="53" t="s">
        <v>19</v>
      </c>
      <c r="Q3" s="53" t="s">
        <v>108</v>
      </c>
      <c r="R3" s="53" t="s">
        <v>109</v>
      </c>
      <c r="S3" s="53" t="s">
        <v>110</v>
      </c>
      <c r="T3" s="53" t="s">
        <v>111</v>
      </c>
      <c r="U3" s="53" t="s">
        <v>97</v>
      </c>
    </row>
    <row r="4" spans="1:21" x14ac:dyDescent="0.5">
      <c r="A4" s="4" t="s">
        <v>102</v>
      </c>
      <c r="B4" s="15">
        <v>2543</v>
      </c>
      <c r="C4" s="3">
        <v>0</v>
      </c>
      <c r="D4" s="5">
        <v>6.92</v>
      </c>
      <c r="E4" s="5">
        <v>0</v>
      </c>
      <c r="F4" s="5">
        <v>2.4</v>
      </c>
      <c r="G4" s="5">
        <v>0</v>
      </c>
      <c r="H4" s="5">
        <v>14.16</v>
      </c>
      <c r="I4" s="5">
        <v>2.82</v>
      </c>
      <c r="J4" s="6">
        <v>1.5006999999999999</v>
      </c>
      <c r="K4" s="6">
        <v>1.4974000000000001</v>
      </c>
      <c r="L4" s="7">
        <v>12385.06</v>
      </c>
      <c r="M4" s="7">
        <v>34.090000000000003</v>
      </c>
      <c r="N4" s="5">
        <v>84.74</v>
      </c>
      <c r="O4" s="5">
        <v>4.4400000000000004</v>
      </c>
      <c r="P4" s="5">
        <v>1.08</v>
      </c>
      <c r="Q4" s="5">
        <v>6.53</v>
      </c>
      <c r="R4" s="5">
        <v>4.5999999999999996</v>
      </c>
      <c r="S4" s="7">
        <v>5.32</v>
      </c>
      <c r="T4" s="7">
        <v>5.1100000000000003</v>
      </c>
      <c r="U4" s="6">
        <v>2.6627000000000001</v>
      </c>
    </row>
    <row r="5" spans="1:21" x14ac:dyDescent="0.5">
      <c r="A5" s="4" t="s">
        <v>103</v>
      </c>
      <c r="B5" s="15">
        <v>864</v>
      </c>
      <c r="C5" s="3">
        <v>0</v>
      </c>
      <c r="D5" s="5">
        <v>3.82</v>
      </c>
      <c r="E5" s="5">
        <v>0</v>
      </c>
      <c r="F5" s="5">
        <v>2.31</v>
      </c>
      <c r="G5" s="5">
        <v>0</v>
      </c>
      <c r="H5" s="5">
        <v>0</v>
      </c>
      <c r="I5" s="5">
        <v>0</v>
      </c>
      <c r="J5" s="6">
        <v>1.2232000000000001</v>
      </c>
      <c r="K5" s="6">
        <v>1.2235</v>
      </c>
      <c r="L5" s="7">
        <v>13711.06</v>
      </c>
      <c r="M5" s="7">
        <v>43.63</v>
      </c>
      <c r="N5" s="5">
        <v>100.4</v>
      </c>
      <c r="O5" s="5">
        <v>4.76</v>
      </c>
      <c r="P5" s="5">
        <v>1.38</v>
      </c>
      <c r="Q5" s="5">
        <v>6.15</v>
      </c>
      <c r="R5" s="5">
        <v>4.04</v>
      </c>
      <c r="S5" s="7">
        <v>6.42</v>
      </c>
      <c r="T5" s="7">
        <v>5.87</v>
      </c>
      <c r="U5" s="6">
        <v>0.32090000000000002</v>
      </c>
    </row>
    <row r="6" spans="1:21" x14ac:dyDescent="0.5">
      <c r="A6" s="4" t="s">
        <v>47</v>
      </c>
      <c r="B6" s="15">
        <v>231</v>
      </c>
      <c r="C6" s="3">
        <v>0</v>
      </c>
      <c r="D6" s="5">
        <v>1.3</v>
      </c>
      <c r="E6" s="5">
        <v>0</v>
      </c>
      <c r="F6" s="5">
        <v>3.9</v>
      </c>
      <c r="G6" s="5">
        <v>0</v>
      </c>
      <c r="H6" s="5">
        <v>0</v>
      </c>
      <c r="I6" s="5">
        <v>0</v>
      </c>
      <c r="J6" s="6">
        <v>0.52580000000000005</v>
      </c>
      <c r="K6" s="6">
        <v>0.52100000000000002</v>
      </c>
      <c r="L6" s="7">
        <v>7515.17</v>
      </c>
      <c r="M6" s="7">
        <v>63.64</v>
      </c>
      <c r="N6" s="5">
        <v>61.07</v>
      </c>
      <c r="O6" s="5">
        <v>7.33</v>
      </c>
      <c r="P6" s="5">
        <v>0.78</v>
      </c>
      <c r="Q6" s="5">
        <v>2.29</v>
      </c>
      <c r="R6" s="5">
        <v>3</v>
      </c>
      <c r="S6" s="7">
        <v>2.31</v>
      </c>
      <c r="T6" s="7">
        <v>2.3199999999999998</v>
      </c>
      <c r="U6" s="6">
        <v>1.2137</v>
      </c>
    </row>
    <row r="7" spans="1:21" s="135" customFormat="1" ht="20.25" customHeight="1" x14ac:dyDescent="0.5">
      <c r="A7" s="129" t="s">
        <v>192</v>
      </c>
      <c r="B7" s="130">
        <v>198</v>
      </c>
      <c r="C7" s="131">
        <v>0</v>
      </c>
      <c r="D7" s="132">
        <v>1.52</v>
      </c>
      <c r="E7" s="132">
        <v>0</v>
      </c>
      <c r="F7" s="132">
        <v>4.55</v>
      </c>
      <c r="G7" s="132">
        <v>0</v>
      </c>
      <c r="H7" s="132">
        <v>0</v>
      </c>
      <c r="I7" s="132">
        <v>0</v>
      </c>
      <c r="J7" s="133">
        <v>0.70799999999999996</v>
      </c>
      <c r="K7" s="133">
        <v>0.70599999999999996</v>
      </c>
      <c r="L7" s="134">
        <v>8592.6200000000008</v>
      </c>
      <c r="M7" s="134">
        <v>51.01</v>
      </c>
      <c r="N7" s="132">
        <v>79.959999999999994</v>
      </c>
      <c r="O7" s="132">
        <v>5.44</v>
      </c>
      <c r="P7" s="132">
        <v>1.21</v>
      </c>
      <c r="Q7" s="132">
        <v>5.63</v>
      </c>
      <c r="R7" s="132">
        <v>2.35</v>
      </c>
      <c r="S7" s="134">
        <v>4.1100000000000003</v>
      </c>
      <c r="T7" s="134">
        <v>4.09</v>
      </c>
      <c r="U7" s="133">
        <v>1.1141000000000001</v>
      </c>
    </row>
    <row r="8" spans="1:21" x14ac:dyDescent="0.5">
      <c r="A8" s="4" t="s">
        <v>22</v>
      </c>
      <c r="B8" s="15">
        <v>153</v>
      </c>
      <c r="C8" s="3">
        <v>17</v>
      </c>
      <c r="D8" s="5">
        <v>1.31</v>
      </c>
      <c r="E8" s="5">
        <v>0</v>
      </c>
      <c r="F8" s="5">
        <v>3.27</v>
      </c>
      <c r="G8" s="5">
        <v>0</v>
      </c>
      <c r="H8" s="5">
        <v>0</v>
      </c>
      <c r="I8" s="5">
        <v>0</v>
      </c>
      <c r="J8" s="6">
        <v>0.61850000000000005</v>
      </c>
      <c r="K8" s="6">
        <v>0.61680000000000001</v>
      </c>
      <c r="L8" s="7">
        <v>10065.379999999999</v>
      </c>
      <c r="M8" s="7">
        <v>45.59</v>
      </c>
      <c r="N8" s="5">
        <v>67.14</v>
      </c>
      <c r="O8" s="5">
        <v>5.07</v>
      </c>
      <c r="P8" s="5">
        <v>1.29</v>
      </c>
      <c r="Q8" s="5">
        <v>6.45</v>
      </c>
      <c r="R8" s="5">
        <v>2.7</v>
      </c>
      <c r="S8" s="7">
        <v>3.64</v>
      </c>
      <c r="T8" s="7">
        <v>3.7</v>
      </c>
      <c r="U8" s="6">
        <v>1.1653</v>
      </c>
    </row>
    <row r="9" spans="1:21" x14ac:dyDescent="0.5">
      <c r="A9" s="4" t="s">
        <v>23</v>
      </c>
      <c r="B9" s="15">
        <v>108</v>
      </c>
      <c r="C9" s="3">
        <v>0</v>
      </c>
      <c r="D9" s="5">
        <v>1.85</v>
      </c>
      <c r="E9" s="5">
        <v>0</v>
      </c>
      <c r="F9" s="5">
        <v>6.48</v>
      </c>
      <c r="G9" s="5">
        <v>0</v>
      </c>
      <c r="H9" s="5">
        <v>0</v>
      </c>
      <c r="I9" s="5">
        <v>0</v>
      </c>
      <c r="J9" s="6">
        <v>0.61419999999999997</v>
      </c>
      <c r="K9" s="6">
        <v>0.61050000000000004</v>
      </c>
      <c r="L9" s="7">
        <v>6331.45</v>
      </c>
      <c r="M9" s="7">
        <v>46.3</v>
      </c>
      <c r="N9" s="5">
        <v>37.380000000000003</v>
      </c>
      <c r="O9" s="5">
        <v>3.6</v>
      </c>
      <c r="P9" s="5">
        <v>0.94</v>
      </c>
      <c r="Q9" s="5">
        <v>3.31</v>
      </c>
      <c r="R9" s="5">
        <v>1.5</v>
      </c>
      <c r="S9" s="7">
        <v>3.02</v>
      </c>
      <c r="T9" s="7">
        <v>2.9</v>
      </c>
      <c r="U9" s="6">
        <v>1.0427999999999999</v>
      </c>
    </row>
    <row r="10" spans="1:21" x14ac:dyDescent="0.5">
      <c r="A10" s="4" t="s">
        <v>24</v>
      </c>
      <c r="B10" s="15">
        <v>341</v>
      </c>
      <c r="C10" s="3">
        <v>0</v>
      </c>
      <c r="D10" s="5">
        <v>0.88</v>
      </c>
      <c r="E10" s="5">
        <v>0</v>
      </c>
      <c r="F10" s="5">
        <v>3.52</v>
      </c>
      <c r="G10" s="5">
        <v>0</v>
      </c>
      <c r="H10" s="5">
        <v>0</v>
      </c>
      <c r="I10" s="5">
        <v>0</v>
      </c>
      <c r="J10" s="6">
        <v>0.51319999999999999</v>
      </c>
      <c r="K10" s="6">
        <v>0.50970000000000004</v>
      </c>
      <c r="L10" s="7">
        <v>8183.35</v>
      </c>
      <c r="M10" s="7">
        <v>67.16</v>
      </c>
      <c r="N10" s="5">
        <v>56.07</v>
      </c>
      <c r="O10" s="5">
        <v>5.12</v>
      </c>
      <c r="P10" s="5">
        <v>0.98</v>
      </c>
      <c r="Q10" s="5">
        <v>2.16</v>
      </c>
      <c r="R10" s="5">
        <v>2.58</v>
      </c>
      <c r="S10" s="7">
        <v>3.22</v>
      </c>
      <c r="T10" s="7">
        <v>2.98</v>
      </c>
      <c r="U10" s="6">
        <v>0.93720000000000003</v>
      </c>
    </row>
    <row r="11" spans="1:21" x14ac:dyDescent="0.5">
      <c r="A11" s="4" t="s">
        <v>25</v>
      </c>
      <c r="B11" s="15">
        <v>167</v>
      </c>
      <c r="C11" s="3">
        <v>7</v>
      </c>
      <c r="D11" s="5">
        <v>1.2</v>
      </c>
      <c r="E11" s="5">
        <v>0</v>
      </c>
      <c r="F11" s="5">
        <v>4.1900000000000004</v>
      </c>
      <c r="G11" s="5">
        <v>0</v>
      </c>
      <c r="H11" s="5">
        <v>0</v>
      </c>
      <c r="I11" s="5">
        <v>0</v>
      </c>
      <c r="J11" s="6">
        <v>0.57469999999999999</v>
      </c>
      <c r="K11" s="6">
        <v>0.57099999999999995</v>
      </c>
      <c r="L11" s="7">
        <v>6786.1</v>
      </c>
      <c r="M11" s="7">
        <v>60.63</v>
      </c>
      <c r="N11" s="5">
        <v>57.38</v>
      </c>
      <c r="O11" s="5">
        <v>5.37</v>
      </c>
      <c r="P11" s="5">
        <v>1.05</v>
      </c>
      <c r="Q11" s="5">
        <v>3.4</v>
      </c>
      <c r="R11" s="5">
        <v>1.38</v>
      </c>
      <c r="S11" s="7">
        <v>3.16</v>
      </c>
      <c r="T11" s="7">
        <v>3</v>
      </c>
      <c r="U11" s="6">
        <v>0.41320000000000001</v>
      </c>
    </row>
    <row r="12" spans="1:21" x14ac:dyDescent="0.5">
      <c r="A12" s="4" t="s">
        <v>26</v>
      </c>
      <c r="B12" s="15">
        <v>184</v>
      </c>
      <c r="C12" s="3">
        <v>0</v>
      </c>
      <c r="D12" s="5">
        <v>2.72</v>
      </c>
      <c r="E12" s="5">
        <v>0</v>
      </c>
      <c r="F12" s="5">
        <v>5.43</v>
      </c>
      <c r="G12" s="5">
        <v>0</v>
      </c>
      <c r="H12" s="5">
        <v>0</v>
      </c>
      <c r="I12" s="5">
        <v>0</v>
      </c>
      <c r="J12" s="6">
        <v>0.63580000000000003</v>
      </c>
      <c r="K12" s="6">
        <v>0.63300000000000001</v>
      </c>
      <c r="L12" s="7">
        <v>8061.15</v>
      </c>
      <c r="M12" s="7">
        <v>60.87</v>
      </c>
      <c r="N12" s="5">
        <v>73.69</v>
      </c>
      <c r="O12" s="5">
        <v>6.13</v>
      </c>
      <c r="P12" s="5">
        <v>1.1000000000000001</v>
      </c>
      <c r="Q12" s="5">
        <v>7.8</v>
      </c>
      <c r="R12" s="5">
        <v>2.2000000000000002</v>
      </c>
      <c r="S12" s="7">
        <v>3.21</v>
      </c>
      <c r="T12" s="7">
        <v>3.36</v>
      </c>
      <c r="U12" s="6">
        <v>0.97560000000000002</v>
      </c>
    </row>
    <row r="13" spans="1:21" x14ac:dyDescent="0.5">
      <c r="A13" s="4" t="s">
        <v>27</v>
      </c>
      <c r="B13" s="15">
        <v>206</v>
      </c>
      <c r="C13" s="3">
        <v>2</v>
      </c>
      <c r="D13" s="5">
        <v>0.97</v>
      </c>
      <c r="E13" s="5">
        <v>0</v>
      </c>
      <c r="F13" s="5">
        <v>3.88</v>
      </c>
      <c r="G13" s="5">
        <v>0</v>
      </c>
      <c r="H13" s="5">
        <v>0</v>
      </c>
      <c r="I13" s="5">
        <v>0</v>
      </c>
      <c r="J13" s="6">
        <v>0.63519999999999999</v>
      </c>
      <c r="K13" s="6">
        <v>0.63539999999999996</v>
      </c>
      <c r="L13" s="7">
        <v>8536.2800000000007</v>
      </c>
      <c r="M13" s="7">
        <v>57.84</v>
      </c>
      <c r="N13" s="5">
        <v>90</v>
      </c>
      <c r="O13" s="5">
        <v>6.6</v>
      </c>
      <c r="P13" s="5">
        <v>1.19</v>
      </c>
      <c r="Q13" s="5">
        <v>4.55</v>
      </c>
      <c r="R13" s="5">
        <v>2.75</v>
      </c>
      <c r="S13" s="7">
        <v>3.86</v>
      </c>
      <c r="T13" s="7">
        <v>3.78</v>
      </c>
      <c r="U13" s="6">
        <v>0.88460000000000005</v>
      </c>
    </row>
    <row r="14" spans="1:21" x14ac:dyDescent="0.5">
      <c r="A14" s="4" t="s">
        <v>28</v>
      </c>
      <c r="B14" s="15">
        <v>152</v>
      </c>
      <c r="C14" s="3">
        <v>26</v>
      </c>
      <c r="D14" s="5">
        <v>0.66</v>
      </c>
      <c r="E14" s="5">
        <v>0</v>
      </c>
      <c r="F14" s="5">
        <v>4.6100000000000003</v>
      </c>
      <c r="G14" s="5">
        <v>0</v>
      </c>
      <c r="H14" s="5">
        <v>0</v>
      </c>
      <c r="I14" s="5">
        <v>0</v>
      </c>
      <c r="J14" s="6">
        <v>0.59019999999999995</v>
      </c>
      <c r="K14" s="6">
        <v>0.58540000000000003</v>
      </c>
      <c r="L14" s="7">
        <v>8852.11</v>
      </c>
      <c r="M14" s="7">
        <v>52.38</v>
      </c>
      <c r="N14" s="5">
        <v>61.48</v>
      </c>
      <c r="O14" s="5">
        <v>5.03</v>
      </c>
      <c r="P14" s="5">
        <v>1.29</v>
      </c>
      <c r="Q14" s="5">
        <v>4</v>
      </c>
      <c r="R14" s="5">
        <v>2.92</v>
      </c>
      <c r="S14" s="7">
        <v>3.65</v>
      </c>
      <c r="T14" s="7">
        <v>3.28</v>
      </c>
      <c r="U14" s="6">
        <v>0</v>
      </c>
    </row>
    <row r="15" spans="1:21" x14ac:dyDescent="0.5">
      <c r="A15" s="4" t="s">
        <v>29</v>
      </c>
      <c r="B15" s="15">
        <v>227</v>
      </c>
      <c r="C15" s="3">
        <v>0</v>
      </c>
      <c r="D15" s="5">
        <v>0</v>
      </c>
      <c r="E15" s="5">
        <v>0</v>
      </c>
      <c r="F15" s="5">
        <v>5.29</v>
      </c>
      <c r="G15" s="5">
        <v>0</v>
      </c>
      <c r="H15" s="5">
        <v>0</v>
      </c>
      <c r="I15" s="5">
        <v>0</v>
      </c>
      <c r="J15" s="6">
        <v>0.62849999999999995</v>
      </c>
      <c r="K15" s="6">
        <v>0.62350000000000005</v>
      </c>
      <c r="L15" s="7">
        <v>8741.76</v>
      </c>
      <c r="M15" s="7">
        <v>54.63</v>
      </c>
      <c r="N15" s="5">
        <v>82.26</v>
      </c>
      <c r="O15" s="5">
        <v>7.33</v>
      </c>
      <c r="P15" s="5">
        <v>0.95</v>
      </c>
      <c r="Q15" s="5">
        <v>3.38</v>
      </c>
      <c r="R15" s="5">
        <v>1.67</v>
      </c>
      <c r="S15" s="7">
        <v>3.21</v>
      </c>
      <c r="T15" s="7">
        <v>3.1</v>
      </c>
      <c r="U15" s="6">
        <v>0.92230000000000001</v>
      </c>
    </row>
    <row r="16" spans="1:21" x14ac:dyDescent="0.5">
      <c r="A16" s="4" t="s">
        <v>30</v>
      </c>
      <c r="B16" s="15">
        <v>59</v>
      </c>
      <c r="C16" s="3">
        <v>2</v>
      </c>
      <c r="D16" s="5">
        <v>3.39</v>
      </c>
      <c r="E16" s="5">
        <v>0</v>
      </c>
      <c r="F16" s="5">
        <v>10.17</v>
      </c>
      <c r="G16" s="5">
        <v>0</v>
      </c>
      <c r="H16" s="5">
        <v>0</v>
      </c>
      <c r="I16" s="5">
        <v>0</v>
      </c>
      <c r="J16" s="6">
        <v>0.42830000000000001</v>
      </c>
      <c r="K16" s="6">
        <v>0.42509999999999998</v>
      </c>
      <c r="L16" s="7">
        <v>8247.59</v>
      </c>
      <c r="M16" s="7">
        <v>71.930000000000007</v>
      </c>
      <c r="N16" s="5">
        <v>61.85</v>
      </c>
      <c r="O16" s="5">
        <v>5.9</v>
      </c>
      <c r="P16" s="5">
        <v>1.06</v>
      </c>
      <c r="Q16" s="5">
        <v>4.25</v>
      </c>
      <c r="R16" s="5">
        <v>1.67</v>
      </c>
      <c r="S16" s="7">
        <v>2.86</v>
      </c>
      <c r="T16" s="7">
        <v>2.83</v>
      </c>
      <c r="U16" s="6">
        <v>0</v>
      </c>
    </row>
    <row r="17" spans="1:21" x14ac:dyDescent="0.5">
      <c r="A17" s="4" t="s">
        <v>31</v>
      </c>
      <c r="B17" s="15">
        <v>238</v>
      </c>
      <c r="C17" s="3">
        <v>1</v>
      </c>
      <c r="D17" s="5">
        <v>0</v>
      </c>
      <c r="E17" s="5">
        <v>0</v>
      </c>
      <c r="F17" s="5">
        <v>3.78</v>
      </c>
      <c r="G17" s="5">
        <v>0</v>
      </c>
      <c r="H17" s="5">
        <v>0</v>
      </c>
      <c r="I17" s="5">
        <v>0</v>
      </c>
      <c r="J17" s="6">
        <v>0.56259999999999999</v>
      </c>
      <c r="K17" s="6">
        <v>0.56130000000000002</v>
      </c>
      <c r="L17" s="7">
        <v>9537.2999999999993</v>
      </c>
      <c r="M17" s="7">
        <v>60.76</v>
      </c>
      <c r="N17" s="5">
        <v>83.69</v>
      </c>
      <c r="O17" s="5">
        <v>7.6</v>
      </c>
      <c r="P17" s="5">
        <v>1.02</v>
      </c>
      <c r="Q17" s="5">
        <v>4</v>
      </c>
      <c r="R17" s="5">
        <v>2.35</v>
      </c>
      <c r="S17" s="7">
        <v>3.2</v>
      </c>
      <c r="T17" s="7">
        <v>3.08</v>
      </c>
      <c r="U17" s="6">
        <v>0.78369999999999995</v>
      </c>
    </row>
    <row r="18" spans="1:21" x14ac:dyDescent="0.5">
      <c r="A18" s="4" t="s">
        <v>32</v>
      </c>
      <c r="B18" s="15">
        <v>96</v>
      </c>
      <c r="C18" s="3">
        <v>0</v>
      </c>
      <c r="D18" s="5">
        <v>0</v>
      </c>
      <c r="E18" s="5">
        <v>0</v>
      </c>
      <c r="F18" s="5">
        <v>4.17</v>
      </c>
      <c r="G18" s="5">
        <v>0</v>
      </c>
      <c r="H18" s="5">
        <v>0</v>
      </c>
      <c r="I18" s="5">
        <v>0</v>
      </c>
      <c r="J18" s="6">
        <v>0.71870000000000001</v>
      </c>
      <c r="K18" s="6">
        <v>0.70850000000000002</v>
      </c>
      <c r="L18" s="7">
        <v>7066.89</v>
      </c>
      <c r="M18" s="7">
        <v>45.83</v>
      </c>
      <c r="N18" s="5">
        <v>97.5</v>
      </c>
      <c r="O18" s="5">
        <v>9.5</v>
      </c>
      <c r="P18" s="5">
        <v>0.89</v>
      </c>
      <c r="Q18" s="5">
        <v>3.15</v>
      </c>
      <c r="R18" s="5">
        <v>1.4</v>
      </c>
      <c r="S18" s="7">
        <v>3.04</v>
      </c>
      <c r="T18" s="7">
        <v>2.86</v>
      </c>
      <c r="U18" s="6">
        <v>1.2209000000000001</v>
      </c>
    </row>
    <row r="19" spans="1:21" x14ac:dyDescent="0.5">
      <c r="A19" s="4" t="s">
        <v>33</v>
      </c>
      <c r="B19" s="15">
        <v>108</v>
      </c>
      <c r="C19" s="3">
        <v>0</v>
      </c>
      <c r="D19" s="5">
        <v>0</v>
      </c>
      <c r="E19" s="5">
        <v>0</v>
      </c>
      <c r="F19" s="5">
        <v>7.41</v>
      </c>
      <c r="G19" s="5">
        <v>0</v>
      </c>
      <c r="H19" s="5">
        <v>0</v>
      </c>
      <c r="I19" s="5">
        <v>0</v>
      </c>
      <c r="J19" s="6">
        <v>0.57150000000000001</v>
      </c>
      <c r="K19" s="6">
        <v>0.57130000000000003</v>
      </c>
      <c r="L19" s="7">
        <v>8185.19</v>
      </c>
      <c r="M19" s="7">
        <v>81.849999999999994</v>
      </c>
      <c r="N19" s="5">
        <v>151.07</v>
      </c>
      <c r="O19" s="5">
        <v>10.8</v>
      </c>
      <c r="P19" s="5">
        <v>1.18</v>
      </c>
      <c r="Q19" s="5">
        <v>6.93</v>
      </c>
      <c r="R19" s="5">
        <v>1.33</v>
      </c>
      <c r="S19" s="7">
        <v>3.6</v>
      </c>
      <c r="T19" s="7">
        <v>3.91</v>
      </c>
      <c r="U19" s="6">
        <v>0</v>
      </c>
    </row>
    <row r="20" spans="1:21" ht="9.75" customHeight="1" x14ac:dyDescent="0.5">
      <c r="A20" s="8"/>
      <c r="B20" s="8"/>
      <c r="C20" s="8"/>
      <c r="D20" s="9"/>
      <c r="E20" s="9"/>
      <c r="F20" s="9"/>
      <c r="G20" s="9"/>
      <c r="H20" s="9"/>
      <c r="I20" s="9"/>
      <c r="J20" s="10"/>
      <c r="K20" s="10"/>
      <c r="L20" s="11"/>
      <c r="M20" s="9"/>
      <c r="N20" s="9"/>
      <c r="O20" s="9"/>
      <c r="P20" s="11"/>
      <c r="Q20" s="9"/>
    </row>
    <row r="21" spans="1:21" x14ac:dyDescent="0.5">
      <c r="A21" s="13" t="s">
        <v>34</v>
      </c>
      <c r="B21" s="13"/>
      <c r="C21" s="13"/>
      <c r="D21" s="12"/>
      <c r="E21" s="14"/>
      <c r="F21" s="14"/>
      <c r="G21" s="14"/>
      <c r="H21" s="14"/>
      <c r="I21" s="14"/>
      <c r="J21" s="14"/>
      <c r="K21" s="1" t="s">
        <v>37</v>
      </c>
    </row>
    <row r="22" spans="1:21" x14ac:dyDescent="0.5">
      <c r="A22" s="1" t="s">
        <v>36</v>
      </c>
      <c r="D22" s="12"/>
      <c r="E22" s="14"/>
      <c r="F22" s="14"/>
      <c r="G22" s="14"/>
      <c r="H22" s="14"/>
      <c r="I22" s="14"/>
      <c r="J22" s="14"/>
      <c r="K22" s="1" t="s">
        <v>39</v>
      </c>
    </row>
    <row r="23" spans="1:21" x14ac:dyDescent="0.5">
      <c r="A23" s="1" t="s">
        <v>38</v>
      </c>
      <c r="D23" s="12"/>
      <c r="E23" s="14"/>
      <c r="F23" s="14"/>
      <c r="G23" s="14"/>
      <c r="H23" s="14"/>
      <c r="I23" s="14"/>
      <c r="J23" s="14"/>
      <c r="K23" s="1" t="s">
        <v>106</v>
      </c>
    </row>
    <row r="24" spans="1:21" x14ac:dyDescent="0.5">
      <c r="A24" s="1" t="s">
        <v>40</v>
      </c>
      <c r="D24" s="12"/>
      <c r="E24" s="14"/>
      <c r="F24" s="14"/>
      <c r="G24" s="14"/>
      <c r="H24" s="14"/>
      <c r="I24" s="14"/>
      <c r="J24" s="14"/>
      <c r="K24" s="1" t="s">
        <v>41</v>
      </c>
    </row>
    <row r="25" spans="1:21" x14ac:dyDescent="0.5">
      <c r="A25" s="1" t="s">
        <v>42</v>
      </c>
      <c r="D25" s="12"/>
      <c r="E25" s="14"/>
      <c r="F25" s="14"/>
      <c r="G25" s="14"/>
      <c r="H25" s="14"/>
      <c r="I25" s="14"/>
      <c r="J25" s="14"/>
      <c r="K25" s="1" t="s">
        <v>43</v>
      </c>
    </row>
    <row r="26" spans="1:21" x14ac:dyDescent="0.5">
      <c r="A26" s="1" t="s">
        <v>44</v>
      </c>
      <c r="D26" s="12"/>
      <c r="E26" s="14"/>
      <c r="F26" s="14"/>
      <c r="G26" s="14"/>
      <c r="H26" s="14"/>
      <c r="I26" s="14"/>
      <c r="J26" s="14"/>
      <c r="K26" s="1" t="s">
        <v>45</v>
      </c>
    </row>
    <row r="27" spans="1:21" x14ac:dyDescent="0.5">
      <c r="A27" s="1" t="s">
        <v>35</v>
      </c>
      <c r="K27" s="1" t="s">
        <v>46</v>
      </c>
    </row>
    <row r="28" spans="1:21" x14ac:dyDescent="0.5">
      <c r="A28" s="1" t="str">
        <f>+ตค!A28</f>
        <v xml:space="preserve">โปรแกรม DRGimdex V.5  DRG 5.1  ประมลผล </v>
      </c>
      <c r="K28" s="1" t="s">
        <v>98</v>
      </c>
    </row>
    <row r="29" spans="1:21" x14ac:dyDescent="0.5">
      <c r="D29" s="12"/>
      <c r="E29" s="14"/>
      <c r="F29" s="14"/>
      <c r="G29" s="14"/>
      <c r="H29" s="14"/>
      <c r="I29" s="14"/>
      <c r="J29" s="14"/>
    </row>
    <row r="30" spans="1:21" x14ac:dyDescent="0.5">
      <c r="D30" s="12"/>
      <c r="E30" s="14"/>
      <c r="F30" s="14"/>
      <c r="G30" s="14"/>
      <c r="H30" s="14"/>
      <c r="I30" s="14"/>
      <c r="J30" s="14"/>
    </row>
  </sheetData>
  <mergeCells count="8">
    <mergeCell ref="Q2:T2"/>
    <mergeCell ref="A2:A3"/>
    <mergeCell ref="B2:B3"/>
    <mergeCell ref="C2:C3"/>
    <mergeCell ref="D2:F2"/>
    <mergeCell ref="G2:I2"/>
    <mergeCell ref="J2:M2"/>
    <mergeCell ref="N2:P2"/>
  </mergeCells>
  <printOptions horizontalCentered="1"/>
  <pageMargins left="0.15748031496062992" right="0.15748031496062992" top="0.27559055118110237" bottom="0" header="0.27559055118110237" footer="0.39370078740157483"/>
  <pageSetup paperSize="9" scale="84" orientation="landscape" r:id="rId1"/>
  <headerFooter alignWithMargins="0">
    <oddHeader>&amp;R&amp;"Arial,ตัวหนา"&amp;16เอกสารหมายเลข 7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zoomScale="80" zoomScaleNormal="80" workbookViewId="0">
      <pane xSplit="1" ySplit="3" topLeftCell="B4" activePane="bottomRight" state="frozen"/>
      <selection activeCell="V16" sqref="V16"/>
      <selection pane="topRight" activeCell="V16" sqref="V16"/>
      <selection pane="bottomLeft" activeCell="V16" sqref="V16"/>
      <selection pane="bottomRight" activeCell="P8" sqref="P8"/>
    </sheetView>
  </sheetViews>
  <sheetFormatPr defaultRowHeight="23.25" x14ac:dyDescent="0.5"/>
  <cols>
    <col min="1" max="1" width="34" style="1" customWidth="1"/>
    <col min="2" max="2" width="6.85546875" style="1" customWidth="1"/>
    <col min="3" max="3" width="8.7109375" style="1" customWidth="1"/>
    <col min="4" max="4" width="8.140625" style="1" bestFit="1" customWidth="1"/>
    <col min="5" max="5" width="5.42578125" style="1" bestFit="1" customWidth="1"/>
    <col min="6" max="6" width="5.85546875" style="1" customWidth="1"/>
    <col min="7" max="7" width="8" style="1" customWidth="1"/>
    <col min="8" max="8" width="10.7109375" style="1" customWidth="1"/>
    <col min="9" max="9" width="8.7109375" style="1" customWidth="1"/>
    <col min="10" max="10" width="10.42578125" style="1" bestFit="1" customWidth="1"/>
    <col min="11" max="11" width="9.42578125" style="1" bestFit="1" customWidth="1"/>
    <col min="12" max="12" width="9.85546875" style="1" bestFit="1" customWidth="1"/>
    <col min="13" max="14" width="7.140625" style="1" bestFit="1" customWidth="1"/>
    <col min="15" max="15" width="6" style="1" bestFit="1" customWidth="1"/>
    <col min="16" max="16" width="12.7109375" style="1" bestFit="1" customWidth="1"/>
    <col min="17" max="17" width="13.85546875" style="1" customWidth="1"/>
    <col min="18" max="16384" width="9.140625" style="1"/>
  </cols>
  <sheetData>
    <row r="1" spans="1:21" x14ac:dyDescent="0.5">
      <c r="A1" s="1" t="s">
        <v>168</v>
      </c>
    </row>
    <row r="2" spans="1:21" ht="43.5" customHeight="1" x14ac:dyDescent="0.5">
      <c r="A2" s="147" t="s">
        <v>0</v>
      </c>
      <c r="B2" s="149" t="s">
        <v>1</v>
      </c>
      <c r="C2" s="149" t="s">
        <v>2</v>
      </c>
      <c r="D2" s="143" t="s">
        <v>3</v>
      </c>
      <c r="E2" s="144"/>
      <c r="F2" s="145"/>
      <c r="G2" s="151" t="s">
        <v>4</v>
      </c>
      <c r="H2" s="152"/>
      <c r="I2" s="153"/>
      <c r="J2" s="146" t="s">
        <v>5</v>
      </c>
      <c r="K2" s="146"/>
      <c r="L2" s="146"/>
      <c r="M2" s="146"/>
      <c r="N2" s="146" t="s">
        <v>6</v>
      </c>
      <c r="O2" s="146"/>
      <c r="P2" s="146"/>
      <c r="Q2" s="143" t="s">
        <v>107</v>
      </c>
      <c r="R2" s="144"/>
      <c r="S2" s="144"/>
      <c r="T2" s="145"/>
      <c r="U2" s="3" t="s">
        <v>7</v>
      </c>
    </row>
    <row r="3" spans="1:21" x14ac:dyDescent="0.5">
      <c r="A3" s="148"/>
      <c r="B3" s="150"/>
      <c r="C3" s="150"/>
      <c r="D3" s="53" t="s">
        <v>8</v>
      </c>
      <c r="E3" s="53" t="s">
        <v>9</v>
      </c>
      <c r="F3" s="53" t="s">
        <v>10</v>
      </c>
      <c r="G3" s="53" t="s">
        <v>11</v>
      </c>
      <c r="H3" s="53" t="s">
        <v>12</v>
      </c>
      <c r="I3" s="53" t="s">
        <v>13</v>
      </c>
      <c r="J3" s="53" t="s">
        <v>14</v>
      </c>
      <c r="K3" s="53" t="s">
        <v>15</v>
      </c>
      <c r="L3" s="53" t="s">
        <v>16</v>
      </c>
      <c r="M3" s="53" t="s">
        <v>105</v>
      </c>
      <c r="N3" s="53" t="s">
        <v>17</v>
      </c>
      <c r="O3" s="53" t="s">
        <v>18</v>
      </c>
      <c r="P3" s="53" t="s">
        <v>19</v>
      </c>
      <c r="Q3" s="53" t="s">
        <v>108</v>
      </c>
      <c r="R3" s="53" t="s">
        <v>109</v>
      </c>
      <c r="S3" s="53" t="s">
        <v>110</v>
      </c>
      <c r="T3" s="53" t="s">
        <v>111</v>
      </c>
      <c r="U3" s="53" t="s">
        <v>97</v>
      </c>
    </row>
    <row r="4" spans="1:21" x14ac:dyDescent="0.5">
      <c r="A4" s="4" t="s">
        <v>102</v>
      </c>
      <c r="B4" s="15">
        <v>2741</v>
      </c>
      <c r="C4" s="3"/>
      <c r="D4" s="5">
        <v>6.64</v>
      </c>
      <c r="E4" s="5">
        <v>0</v>
      </c>
      <c r="F4" s="5">
        <v>2.85</v>
      </c>
      <c r="G4" s="5">
        <v>0</v>
      </c>
      <c r="H4" s="5">
        <v>2.48</v>
      </c>
      <c r="I4" s="5">
        <v>4.9400000000000004</v>
      </c>
      <c r="J4" s="6">
        <v>1.5276000000000001</v>
      </c>
      <c r="K4" s="6">
        <v>1.5237000000000001</v>
      </c>
      <c r="L4" s="7">
        <v>12421.41</v>
      </c>
      <c r="M4" s="7">
        <v>35.43</v>
      </c>
      <c r="N4" s="5">
        <v>83.93</v>
      </c>
      <c r="O4" s="5">
        <v>4.7699999999999996</v>
      </c>
      <c r="P4" s="5">
        <v>1.1000000000000001</v>
      </c>
      <c r="Q4" s="5">
        <v>6.18</v>
      </c>
      <c r="R4" s="5">
        <v>4.09</v>
      </c>
      <c r="S4" s="7">
        <v>5.62</v>
      </c>
      <c r="T4" s="7">
        <v>5.2</v>
      </c>
      <c r="U4" s="6">
        <v>3.2625000000000002</v>
      </c>
    </row>
    <row r="5" spans="1:21" x14ac:dyDescent="0.5">
      <c r="A5" s="4" t="s">
        <v>103</v>
      </c>
      <c r="B5" s="15">
        <v>906</v>
      </c>
      <c r="C5" s="3">
        <v>0</v>
      </c>
      <c r="D5" s="5">
        <v>5.19</v>
      </c>
      <c r="E5" s="5">
        <v>0</v>
      </c>
      <c r="F5" s="5">
        <v>3.31</v>
      </c>
      <c r="G5" s="5">
        <v>0</v>
      </c>
      <c r="H5" s="5">
        <v>0</v>
      </c>
      <c r="I5" s="5">
        <v>9.9</v>
      </c>
      <c r="J5" s="6">
        <v>1.2345999999999999</v>
      </c>
      <c r="K5" s="6">
        <v>1.2364999999999999</v>
      </c>
      <c r="L5" s="7">
        <v>13027.27</v>
      </c>
      <c r="M5" s="7">
        <v>37.42</v>
      </c>
      <c r="N5" s="5">
        <v>89.95</v>
      </c>
      <c r="O5" s="5">
        <v>4.92</v>
      </c>
      <c r="P5" s="5">
        <v>1.33</v>
      </c>
      <c r="Q5" s="5">
        <v>7.47</v>
      </c>
      <c r="R5" s="5">
        <v>5.14</v>
      </c>
      <c r="S5" s="7">
        <v>5.62</v>
      </c>
      <c r="T5" s="7">
        <v>5.6</v>
      </c>
      <c r="U5" s="6">
        <v>0.26450000000000001</v>
      </c>
    </row>
    <row r="6" spans="1:21" x14ac:dyDescent="0.5">
      <c r="A6" s="4" t="s">
        <v>47</v>
      </c>
      <c r="B6" s="15">
        <v>240</v>
      </c>
      <c r="C6" s="3">
        <v>0</v>
      </c>
      <c r="D6" s="5">
        <v>0.83</v>
      </c>
      <c r="E6" s="5">
        <v>0</v>
      </c>
      <c r="F6" s="5">
        <v>5.83</v>
      </c>
      <c r="G6" s="5">
        <v>0</v>
      </c>
      <c r="H6" s="5">
        <v>0</v>
      </c>
      <c r="I6" s="5">
        <v>0</v>
      </c>
      <c r="J6" s="6">
        <v>0.57650000000000001</v>
      </c>
      <c r="K6" s="6">
        <v>0.57250000000000001</v>
      </c>
      <c r="L6" s="7">
        <v>9142.56</v>
      </c>
      <c r="M6" s="7">
        <v>59.58</v>
      </c>
      <c r="N6" s="5">
        <v>89.68</v>
      </c>
      <c r="O6" s="5">
        <v>7.63</v>
      </c>
      <c r="P6" s="5">
        <v>1.2</v>
      </c>
      <c r="Q6" s="5">
        <v>2.2799999999999998</v>
      </c>
      <c r="R6" s="5">
        <v>3.47</v>
      </c>
      <c r="S6" s="7">
        <v>3.9</v>
      </c>
      <c r="T6" s="7">
        <v>3.57</v>
      </c>
      <c r="U6" s="6">
        <v>0.69720000000000004</v>
      </c>
    </row>
    <row r="7" spans="1:21" s="135" customFormat="1" ht="20.25" customHeight="1" x14ac:dyDescent="0.5">
      <c r="A7" s="129" t="s">
        <v>192</v>
      </c>
      <c r="B7" s="130">
        <v>208</v>
      </c>
      <c r="C7" s="131">
        <v>0</v>
      </c>
      <c r="D7" s="132">
        <v>2.4</v>
      </c>
      <c r="E7" s="132">
        <v>0</v>
      </c>
      <c r="F7" s="132">
        <v>4.33</v>
      </c>
      <c r="G7" s="132">
        <v>0</v>
      </c>
      <c r="H7" s="132">
        <v>0</v>
      </c>
      <c r="I7" s="132">
        <v>0</v>
      </c>
      <c r="J7" s="133">
        <v>0.71850000000000003</v>
      </c>
      <c r="K7" s="133">
        <v>0.71509999999999996</v>
      </c>
      <c r="L7" s="134">
        <v>8540.02</v>
      </c>
      <c r="M7" s="134">
        <v>47.6</v>
      </c>
      <c r="N7" s="132">
        <v>78.489999999999995</v>
      </c>
      <c r="O7" s="132">
        <v>5.67</v>
      </c>
      <c r="P7" s="132">
        <v>1.27</v>
      </c>
      <c r="Q7" s="132">
        <v>3.76</v>
      </c>
      <c r="R7" s="132">
        <v>3.91</v>
      </c>
      <c r="S7" s="134">
        <v>4.68</v>
      </c>
      <c r="T7" s="134">
        <v>4.25</v>
      </c>
      <c r="U7" s="133">
        <v>1.0325</v>
      </c>
    </row>
    <row r="8" spans="1:21" x14ac:dyDescent="0.5">
      <c r="A8" s="4" t="s">
        <v>22</v>
      </c>
      <c r="B8" s="15">
        <v>190</v>
      </c>
      <c r="C8" s="3">
        <v>4</v>
      </c>
      <c r="D8" s="5">
        <v>0.53</v>
      </c>
      <c r="E8" s="5">
        <v>0</v>
      </c>
      <c r="F8" s="5">
        <v>4.21</v>
      </c>
      <c r="G8" s="5">
        <v>0</v>
      </c>
      <c r="H8" s="5">
        <v>0</v>
      </c>
      <c r="I8" s="5">
        <v>0</v>
      </c>
      <c r="J8" s="6">
        <v>0.60760000000000003</v>
      </c>
      <c r="K8" s="6">
        <v>0.60119999999999996</v>
      </c>
      <c r="L8" s="7">
        <v>7213.44</v>
      </c>
      <c r="M8" s="7">
        <v>55.38</v>
      </c>
      <c r="N8" s="5">
        <v>57.96</v>
      </c>
      <c r="O8" s="5">
        <v>6.27</v>
      </c>
      <c r="P8" s="5">
        <v>0.91</v>
      </c>
      <c r="Q8" s="5">
        <v>3.29</v>
      </c>
      <c r="R8" s="5">
        <v>2.1800000000000002</v>
      </c>
      <c r="S8" s="7">
        <v>2.91</v>
      </c>
      <c r="T8" s="7">
        <v>2.86</v>
      </c>
      <c r="U8" s="6">
        <v>1.0159</v>
      </c>
    </row>
    <row r="9" spans="1:21" x14ac:dyDescent="0.5">
      <c r="A9" s="4" t="s">
        <v>23</v>
      </c>
      <c r="B9" s="15">
        <v>103</v>
      </c>
      <c r="C9" s="3">
        <v>0</v>
      </c>
      <c r="D9" s="5">
        <v>0</v>
      </c>
      <c r="E9" s="5">
        <v>0</v>
      </c>
      <c r="F9" s="5">
        <v>2.91</v>
      </c>
      <c r="G9" s="5">
        <v>0</v>
      </c>
      <c r="H9" s="5">
        <v>0</v>
      </c>
      <c r="I9" s="5">
        <v>0</v>
      </c>
      <c r="J9" s="6">
        <v>0.68010000000000004</v>
      </c>
      <c r="K9" s="6">
        <v>0.67749999999999999</v>
      </c>
      <c r="L9" s="7">
        <v>5987.66</v>
      </c>
      <c r="M9" s="7">
        <v>56.31</v>
      </c>
      <c r="N9" s="5">
        <v>33.56</v>
      </c>
      <c r="O9" s="5">
        <v>3.43</v>
      </c>
      <c r="P9" s="5">
        <v>0.92</v>
      </c>
      <c r="Q9" s="5">
        <v>2.15</v>
      </c>
      <c r="R9" s="5">
        <v>2</v>
      </c>
      <c r="S9" s="7">
        <v>2.91</v>
      </c>
      <c r="T9" s="7">
        <v>2.93</v>
      </c>
      <c r="U9" s="6">
        <v>1.3197000000000001</v>
      </c>
    </row>
    <row r="10" spans="1:21" x14ac:dyDescent="0.5">
      <c r="A10" s="4" t="s">
        <v>24</v>
      </c>
      <c r="B10" s="15">
        <v>333</v>
      </c>
      <c r="C10" s="3">
        <v>1</v>
      </c>
      <c r="D10" s="5">
        <v>0.9</v>
      </c>
      <c r="E10" s="5">
        <v>0</v>
      </c>
      <c r="F10" s="5">
        <v>3</v>
      </c>
      <c r="G10" s="5">
        <v>0</v>
      </c>
      <c r="H10" s="5">
        <v>0</v>
      </c>
      <c r="I10" s="5">
        <v>0</v>
      </c>
      <c r="J10" s="6">
        <v>0.56140000000000001</v>
      </c>
      <c r="K10" s="6">
        <v>0.56130000000000002</v>
      </c>
      <c r="L10" s="7">
        <v>9175.3799999999992</v>
      </c>
      <c r="M10" s="7">
        <v>63.25</v>
      </c>
      <c r="N10" s="5">
        <v>60.91</v>
      </c>
      <c r="O10" s="5">
        <v>5.08</v>
      </c>
      <c r="P10" s="5">
        <v>1.1499999999999999</v>
      </c>
      <c r="Q10" s="5">
        <v>3.81</v>
      </c>
      <c r="R10" s="5">
        <v>2.63</v>
      </c>
      <c r="S10" s="7">
        <v>3.52</v>
      </c>
      <c r="T10" s="7">
        <v>3.58</v>
      </c>
      <c r="U10" s="6">
        <v>0.75280000000000002</v>
      </c>
    </row>
    <row r="11" spans="1:21" x14ac:dyDescent="0.5">
      <c r="A11" s="4" t="s">
        <v>25</v>
      </c>
      <c r="B11" s="15">
        <v>223</v>
      </c>
      <c r="C11" s="3">
        <v>8</v>
      </c>
      <c r="D11" s="5">
        <v>0.45</v>
      </c>
      <c r="E11" s="5">
        <v>0</v>
      </c>
      <c r="F11" s="5">
        <v>4.93</v>
      </c>
      <c r="G11" s="5">
        <v>0</v>
      </c>
      <c r="H11" s="5">
        <v>0</v>
      </c>
      <c r="I11" s="5">
        <v>0</v>
      </c>
      <c r="J11" s="6">
        <v>0.67010000000000003</v>
      </c>
      <c r="K11" s="6">
        <v>0.66820000000000002</v>
      </c>
      <c r="L11" s="7">
        <v>6555.74</v>
      </c>
      <c r="M11" s="7">
        <v>53.49</v>
      </c>
      <c r="N11" s="5">
        <v>85.59</v>
      </c>
      <c r="O11" s="5">
        <v>7.23</v>
      </c>
      <c r="P11" s="5">
        <v>1.1599999999999999</v>
      </c>
      <c r="Q11" s="5">
        <v>3.5</v>
      </c>
      <c r="R11" s="5">
        <v>2.1</v>
      </c>
      <c r="S11" s="7">
        <v>3.96</v>
      </c>
      <c r="T11" s="7">
        <v>3.64</v>
      </c>
      <c r="U11" s="6">
        <v>1.2329000000000001</v>
      </c>
    </row>
    <row r="12" spans="1:21" x14ac:dyDescent="0.5">
      <c r="A12" s="4" t="s">
        <v>26</v>
      </c>
      <c r="B12" s="15">
        <v>193</v>
      </c>
      <c r="C12" s="3">
        <v>0</v>
      </c>
      <c r="D12" s="5">
        <v>0.52</v>
      </c>
      <c r="E12" s="5">
        <v>0</v>
      </c>
      <c r="F12" s="5">
        <v>7.77</v>
      </c>
      <c r="G12" s="5">
        <v>0</v>
      </c>
      <c r="H12" s="5">
        <v>0</v>
      </c>
      <c r="I12" s="5">
        <v>0</v>
      </c>
      <c r="J12" s="6">
        <v>0.54549999999999998</v>
      </c>
      <c r="K12" s="6">
        <v>0.54379999999999995</v>
      </c>
      <c r="L12" s="7">
        <v>8116.04</v>
      </c>
      <c r="M12" s="7">
        <v>56.99</v>
      </c>
      <c r="N12" s="5">
        <v>59.89</v>
      </c>
      <c r="O12" s="5">
        <v>6.37</v>
      </c>
      <c r="P12" s="5">
        <v>1.01</v>
      </c>
      <c r="Q12" s="5">
        <v>3.36</v>
      </c>
      <c r="R12" s="5">
        <v>1</v>
      </c>
      <c r="S12" s="7">
        <v>3</v>
      </c>
      <c r="T12" s="7">
        <v>2.91</v>
      </c>
      <c r="U12" s="6">
        <v>0.86980000000000002</v>
      </c>
    </row>
    <row r="13" spans="1:21" x14ac:dyDescent="0.5">
      <c r="A13" s="4" t="s">
        <v>27</v>
      </c>
      <c r="B13" s="15">
        <v>263</v>
      </c>
      <c r="C13" s="3">
        <v>69</v>
      </c>
      <c r="D13" s="5">
        <v>0</v>
      </c>
      <c r="E13" s="5">
        <v>0</v>
      </c>
      <c r="F13" s="5">
        <v>4.18</v>
      </c>
      <c r="G13" s="5">
        <v>0</v>
      </c>
      <c r="H13" s="5">
        <v>0</v>
      </c>
      <c r="I13" s="5">
        <v>0</v>
      </c>
      <c r="J13" s="6">
        <v>0.58020000000000005</v>
      </c>
      <c r="K13" s="6">
        <v>0.57779999999999998</v>
      </c>
      <c r="L13" s="7">
        <v>8838.83</v>
      </c>
      <c r="M13" s="7">
        <v>64.430000000000007</v>
      </c>
      <c r="N13" s="5">
        <v>97.42</v>
      </c>
      <c r="O13" s="5">
        <v>8.43</v>
      </c>
      <c r="P13" s="5">
        <v>1.58</v>
      </c>
      <c r="Q13" s="5">
        <v>4.46</v>
      </c>
      <c r="R13" s="5">
        <v>3.64</v>
      </c>
      <c r="S13" s="7">
        <v>3.64</v>
      </c>
      <c r="T13" s="7">
        <v>3.55</v>
      </c>
      <c r="U13" s="6">
        <v>1.4287000000000001</v>
      </c>
    </row>
    <row r="14" spans="1:21" x14ac:dyDescent="0.5">
      <c r="A14" s="4" t="s">
        <v>28</v>
      </c>
      <c r="B14" s="15">
        <v>197</v>
      </c>
      <c r="C14" s="3">
        <v>11</v>
      </c>
      <c r="D14" s="5">
        <v>1.52</v>
      </c>
      <c r="E14" s="5">
        <v>0</v>
      </c>
      <c r="F14" s="5">
        <v>5.58</v>
      </c>
      <c r="G14" s="5">
        <v>0</v>
      </c>
      <c r="H14" s="5">
        <v>0</v>
      </c>
      <c r="I14" s="5">
        <v>0</v>
      </c>
      <c r="J14" s="6">
        <v>0.59460000000000002</v>
      </c>
      <c r="K14" s="6">
        <v>0.59099999999999997</v>
      </c>
      <c r="L14" s="7">
        <v>7917.1450000000004</v>
      </c>
      <c r="M14" s="7">
        <v>54.3</v>
      </c>
      <c r="N14" s="5">
        <v>62.04</v>
      </c>
      <c r="O14" s="5">
        <v>6.47</v>
      </c>
      <c r="P14" s="5">
        <v>1.02</v>
      </c>
      <c r="Q14" s="5">
        <v>1.5</v>
      </c>
      <c r="R14" s="5">
        <v>2.21</v>
      </c>
      <c r="S14" s="7">
        <v>3.25</v>
      </c>
      <c r="T14" s="7">
        <v>2.96</v>
      </c>
      <c r="U14" s="6">
        <v>0</v>
      </c>
    </row>
    <row r="15" spans="1:21" x14ac:dyDescent="0.5">
      <c r="A15" s="4" t="s">
        <v>29</v>
      </c>
      <c r="B15" s="15">
        <v>282</v>
      </c>
      <c r="C15" s="3">
        <v>1</v>
      </c>
      <c r="D15" s="5">
        <v>1.42</v>
      </c>
      <c r="E15" s="5">
        <v>0</v>
      </c>
      <c r="F15" s="5">
        <v>5.67</v>
      </c>
      <c r="G15" s="5">
        <v>0</v>
      </c>
      <c r="H15" s="5">
        <v>0</v>
      </c>
      <c r="I15" s="5">
        <v>0</v>
      </c>
      <c r="J15" s="6">
        <v>0.57150000000000001</v>
      </c>
      <c r="K15" s="6">
        <v>0.56840000000000002</v>
      </c>
      <c r="L15" s="7">
        <v>11853.73</v>
      </c>
      <c r="M15" s="7">
        <v>62.28</v>
      </c>
      <c r="N15" s="5">
        <v>92.24</v>
      </c>
      <c r="O15" s="5">
        <v>8.9</v>
      </c>
      <c r="P15" s="5">
        <v>1.07</v>
      </c>
      <c r="Q15" s="5">
        <v>3.88</v>
      </c>
      <c r="R15" s="5">
        <v>2.2000000000000002</v>
      </c>
      <c r="S15" s="7">
        <v>3.64</v>
      </c>
      <c r="T15" s="7">
        <v>3.32</v>
      </c>
      <c r="U15" s="6">
        <v>0.30199999999999999</v>
      </c>
    </row>
    <row r="16" spans="1:21" x14ac:dyDescent="0.5">
      <c r="A16" s="4" t="s">
        <v>30</v>
      </c>
      <c r="B16" s="15">
        <v>58</v>
      </c>
      <c r="C16" s="3">
        <v>2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6">
        <v>0.45040000000000002</v>
      </c>
      <c r="K16" s="6">
        <v>0.44929999999999998</v>
      </c>
      <c r="L16" s="7">
        <v>7634.51</v>
      </c>
      <c r="M16" s="7">
        <v>71.430000000000007</v>
      </c>
      <c r="N16" s="5">
        <v>50.32</v>
      </c>
      <c r="O16" s="5">
        <v>5.6</v>
      </c>
      <c r="P16" s="5">
        <v>1.1000000000000001</v>
      </c>
      <c r="Q16" s="5">
        <v>1.8</v>
      </c>
      <c r="R16" s="5">
        <v>1.5</v>
      </c>
      <c r="S16" s="7">
        <v>3.02</v>
      </c>
      <c r="T16" s="7">
        <v>2.71</v>
      </c>
      <c r="U16" s="6">
        <v>0</v>
      </c>
    </row>
    <row r="17" spans="1:21" x14ac:dyDescent="0.5">
      <c r="A17" s="4" t="s">
        <v>31</v>
      </c>
      <c r="B17" s="15">
        <v>206</v>
      </c>
      <c r="C17" s="3">
        <v>2</v>
      </c>
      <c r="D17" s="5">
        <v>0.97</v>
      </c>
      <c r="E17" s="5">
        <v>0</v>
      </c>
      <c r="F17" s="5">
        <v>1.46</v>
      </c>
      <c r="G17" s="5">
        <v>0</v>
      </c>
      <c r="H17" s="5">
        <v>0</v>
      </c>
      <c r="I17" s="5">
        <v>83.33</v>
      </c>
      <c r="J17" s="6">
        <v>0.62129999999999996</v>
      </c>
      <c r="K17" s="6">
        <v>0.62139999999999995</v>
      </c>
      <c r="L17" s="7">
        <v>10493.68</v>
      </c>
      <c r="M17" s="7">
        <v>53.92</v>
      </c>
      <c r="N17" s="5">
        <v>86.24</v>
      </c>
      <c r="O17" s="5">
        <v>6.57</v>
      </c>
      <c r="P17" s="5">
        <v>1.27</v>
      </c>
      <c r="Q17" s="5">
        <v>3.5</v>
      </c>
      <c r="R17" s="5">
        <v>2.94</v>
      </c>
      <c r="S17" s="7">
        <v>4.34</v>
      </c>
      <c r="T17" s="7">
        <v>3.99</v>
      </c>
      <c r="U17" s="6">
        <v>0.57830000000000004</v>
      </c>
    </row>
    <row r="18" spans="1:21" x14ac:dyDescent="0.5">
      <c r="A18" s="4" t="s">
        <v>32</v>
      </c>
      <c r="B18" s="15">
        <v>98</v>
      </c>
      <c r="C18" s="3">
        <v>0</v>
      </c>
      <c r="D18" s="5">
        <v>2.04</v>
      </c>
      <c r="E18" s="5">
        <v>0</v>
      </c>
      <c r="F18" s="5">
        <v>4.08</v>
      </c>
      <c r="G18" s="5">
        <v>0</v>
      </c>
      <c r="H18" s="5">
        <v>0</v>
      </c>
      <c r="I18" s="5">
        <v>0</v>
      </c>
      <c r="J18" s="6">
        <v>0.71409999999999996</v>
      </c>
      <c r="K18" s="6">
        <v>0.70399999999999996</v>
      </c>
      <c r="L18" s="7">
        <v>7289.44</v>
      </c>
      <c r="M18" s="7">
        <v>46.94</v>
      </c>
      <c r="N18" s="5">
        <v>80.67</v>
      </c>
      <c r="O18" s="5">
        <v>9.6999999999999993</v>
      </c>
      <c r="P18" s="5">
        <v>0.7</v>
      </c>
      <c r="Q18" s="5">
        <v>3.1</v>
      </c>
      <c r="R18" s="5">
        <v>1.57</v>
      </c>
      <c r="S18" s="7">
        <v>2.67</v>
      </c>
      <c r="T18" s="7">
        <v>2.48</v>
      </c>
      <c r="U18" s="6">
        <v>1.0353000000000001</v>
      </c>
    </row>
    <row r="19" spans="1:21" x14ac:dyDescent="0.5">
      <c r="A19" s="4" t="s">
        <v>33</v>
      </c>
      <c r="B19" s="15">
        <v>115</v>
      </c>
      <c r="C19" s="3">
        <v>0</v>
      </c>
      <c r="D19" s="5">
        <v>0.84</v>
      </c>
      <c r="E19" s="5">
        <v>0</v>
      </c>
      <c r="F19" s="5">
        <v>4.3499999999999996</v>
      </c>
      <c r="G19" s="5">
        <v>0</v>
      </c>
      <c r="H19" s="5">
        <v>0</v>
      </c>
      <c r="I19" s="5">
        <v>0</v>
      </c>
      <c r="J19" s="6">
        <v>0.55910000000000004</v>
      </c>
      <c r="K19" s="6">
        <v>0.55379999999999996</v>
      </c>
      <c r="L19" s="7">
        <v>6684.73</v>
      </c>
      <c r="M19" s="7">
        <v>59.13</v>
      </c>
      <c r="N19" s="5">
        <v>103.23</v>
      </c>
      <c r="O19" s="5">
        <v>11.5</v>
      </c>
      <c r="P19" s="5">
        <v>0.92</v>
      </c>
      <c r="Q19" s="5">
        <v>3.42</v>
      </c>
      <c r="R19" s="5">
        <v>2</v>
      </c>
      <c r="S19" s="7">
        <v>2.84</v>
      </c>
      <c r="T19" s="7">
        <v>2.78</v>
      </c>
      <c r="U19" s="6">
        <v>3.2242000000000002</v>
      </c>
    </row>
    <row r="20" spans="1:21" ht="9.75" customHeight="1" x14ac:dyDescent="0.5">
      <c r="A20" s="8"/>
      <c r="B20" s="8"/>
      <c r="C20" s="8"/>
      <c r="D20" s="9"/>
      <c r="E20" s="9"/>
      <c r="F20" s="9"/>
      <c r="G20" s="9"/>
      <c r="H20" s="9"/>
      <c r="I20" s="9"/>
      <c r="J20" s="10"/>
      <c r="K20" s="10"/>
      <c r="L20" s="11"/>
      <c r="M20" s="9"/>
      <c r="N20" s="9"/>
      <c r="O20" s="9"/>
      <c r="P20" s="11"/>
      <c r="Q20" s="9"/>
    </row>
    <row r="21" spans="1:21" x14ac:dyDescent="0.5">
      <c r="A21" s="13" t="s">
        <v>34</v>
      </c>
      <c r="B21" s="13"/>
      <c r="C21" s="13"/>
      <c r="D21" s="12"/>
      <c r="E21" s="14"/>
      <c r="F21" s="14"/>
      <c r="G21" s="14"/>
      <c r="H21" s="14"/>
      <c r="I21" s="14"/>
      <c r="J21" s="14"/>
      <c r="K21" s="1" t="s">
        <v>37</v>
      </c>
    </row>
    <row r="22" spans="1:21" x14ac:dyDescent="0.5">
      <c r="A22" s="1" t="s">
        <v>36</v>
      </c>
      <c r="D22" s="12"/>
      <c r="E22" s="14"/>
      <c r="F22" s="14"/>
      <c r="G22" s="14"/>
      <c r="H22" s="14"/>
      <c r="I22" s="14"/>
      <c r="J22" s="14"/>
      <c r="K22" s="1" t="s">
        <v>39</v>
      </c>
    </row>
    <row r="23" spans="1:21" x14ac:dyDescent="0.5">
      <c r="A23" s="1" t="s">
        <v>38</v>
      </c>
      <c r="D23" s="12"/>
      <c r="E23" s="14"/>
      <c r="F23" s="14"/>
      <c r="G23" s="14"/>
      <c r="H23" s="14"/>
      <c r="I23" s="14"/>
      <c r="J23" s="14"/>
      <c r="K23" s="1" t="s">
        <v>106</v>
      </c>
    </row>
    <row r="24" spans="1:21" x14ac:dyDescent="0.5">
      <c r="A24" s="1" t="s">
        <v>40</v>
      </c>
      <c r="D24" s="12"/>
      <c r="E24" s="14"/>
      <c r="F24" s="14"/>
      <c r="G24" s="14"/>
      <c r="H24" s="14"/>
      <c r="I24" s="14"/>
      <c r="J24" s="14"/>
      <c r="K24" s="1" t="s">
        <v>41</v>
      </c>
    </row>
    <row r="25" spans="1:21" x14ac:dyDescent="0.5">
      <c r="A25" s="1" t="s">
        <v>42</v>
      </c>
      <c r="D25" s="12"/>
      <c r="E25" s="14"/>
      <c r="F25" s="14"/>
      <c r="G25" s="14"/>
      <c r="H25" s="14"/>
      <c r="I25" s="14"/>
      <c r="J25" s="14"/>
      <c r="K25" s="1" t="s">
        <v>43</v>
      </c>
    </row>
    <row r="26" spans="1:21" x14ac:dyDescent="0.5">
      <c r="A26" s="1" t="s">
        <v>44</v>
      </c>
      <c r="D26" s="12"/>
      <c r="E26" s="14"/>
      <c r="F26" s="14"/>
      <c r="G26" s="14"/>
      <c r="H26" s="14"/>
      <c r="I26" s="14"/>
      <c r="J26" s="14"/>
      <c r="K26" s="1" t="s">
        <v>45</v>
      </c>
    </row>
    <row r="27" spans="1:21" x14ac:dyDescent="0.5">
      <c r="A27" s="1" t="s">
        <v>35</v>
      </c>
      <c r="K27" s="1" t="s">
        <v>46</v>
      </c>
    </row>
    <row r="28" spans="1:21" x14ac:dyDescent="0.5">
      <c r="A28" s="1" t="str">
        <f>+ตค!A28</f>
        <v xml:space="preserve">โปรแกรม DRGimdex V.5  DRG 5.1  ประมลผล </v>
      </c>
      <c r="K28" s="1" t="s">
        <v>98</v>
      </c>
    </row>
    <row r="29" spans="1:21" x14ac:dyDescent="0.5">
      <c r="D29" s="12"/>
      <c r="E29" s="14"/>
      <c r="F29" s="14"/>
      <c r="G29" s="14"/>
      <c r="H29" s="14"/>
      <c r="I29" s="14"/>
      <c r="J29" s="14"/>
    </row>
    <row r="30" spans="1:21" x14ac:dyDescent="0.5">
      <c r="D30" s="12"/>
      <c r="E30" s="14"/>
      <c r="F30" s="14"/>
      <c r="G30" s="14"/>
      <c r="H30" s="14"/>
      <c r="I30" s="14"/>
      <c r="J30" s="14"/>
    </row>
  </sheetData>
  <mergeCells count="8">
    <mergeCell ref="Q2:T2"/>
    <mergeCell ref="A2:A3"/>
    <mergeCell ref="B2:B3"/>
    <mergeCell ref="C2:C3"/>
    <mergeCell ref="D2:F2"/>
    <mergeCell ref="G2:I2"/>
    <mergeCell ref="J2:M2"/>
    <mergeCell ref="N2:P2"/>
  </mergeCells>
  <printOptions horizontalCentered="1"/>
  <pageMargins left="0.15748031496062992" right="0.15748031496062992" top="0.27559055118110237" bottom="0" header="0.27559055118110237" footer="0.39370078740157483"/>
  <pageSetup paperSize="9" scale="70" orientation="landscape" r:id="rId1"/>
  <headerFooter alignWithMargins="0">
    <oddHeader>&amp;R&amp;"Arial,ตัวหนา"&amp;16เอกสารหมายเลข 7</oddHeader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workbookViewId="0">
      <pane xSplit="1" ySplit="3" topLeftCell="B4" activePane="bottomRight" state="frozen"/>
      <selection activeCell="V16" sqref="V16"/>
      <selection pane="topRight" activeCell="V16" sqref="V16"/>
      <selection pane="bottomLeft" activeCell="V16" sqref="V16"/>
      <selection pane="bottomRight" activeCell="P8" sqref="P8"/>
    </sheetView>
  </sheetViews>
  <sheetFormatPr defaultRowHeight="23.25" x14ac:dyDescent="0.5"/>
  <cols>
    <col min="1" max="1" width="34" style="1" customWidth="1"/>
    <col min="2" max="2" width="6.85546875" style="1" customWidth="1"/>
    <col min="3" max="3" width="8.7109375" style="1" customWidth="1"/>
    <col min="4" max="4" width="7.42578125" style="1" bestFit="1" customWidth="1"/>
    <col min="5" max="5" width="5.42578125" style="1" bestFit="1" customWidth="1"/>
    <col min="6" max="6" width="5.85546875" style="1" customWidth="1"/>
    <col min="7" max="7" width="8" style="1" customWidth="1"/>
    <col min="8" max="9" width="4.42578125" style="1" bestFit="1" customWidth="1"/>
    <col min="10" max="10" width="6.42578125" style="1" bestFit="1" customWidth="1"/>
    <col min="11" max="11" width="8.42578125" style="1" customWidth="1"/>
    <col min="12" max="12" width="8.85546875" style="1" bestFit="1" customWidth="1"/>
    <col min="13" max="14" width="6.42578125" style="1" bestFit="1" customWidth="1"/>
    <col min="15" max="15" width="5.42578125" style="1" bestFit="1" customWidth="1"/>
    <col min="16" max="16" width="4.42578125" style="1" bestFit="1" customWidth="1"/>
    <col min="17" max="17" width="4.85546875" style="1" bestFit="1" customWidth="1"/>
    <col min="18" max="18" width="4.42578125" style="1" bestFit="1" customWidth="1"/>
    <col min="19" max="19" width="9.140625" style="1"/>
    <col min="20" max="20" width="7.140625" style="1" bestFit="1" customWidth="1"/>
    <col min="21" max="21" width="11.7109375" style="1" customWidth="1"/>
    <col min="22" max="16384" width="9.140625" style="1"/>
  </cols>
  <sheetData>
    <row r="1" spans="1:21" x14ac:dyDescent="0.5">
      <c r="A1" s="1" t="s">
        <v>169</v>
      </c>
    </row>
    <row r="2" spans="1:21" ht="43.5" customHeight="1" x14ac:dyDescent="0.5">
      <c r="A2" s="147" t="s">
        <v>0</v>
      </c>
      <c r="B2" s="149" t="s">
        <v>1</v>
      </c>
      <c r="C2" s="149" t="s">
        <v>2</v>
      </c>
      <c r="D2" s="143" t="s">
        <v>3</v>
      </c>
      <c r="E2" s="144"/>
      <c r="F2" s="145"/>
      <c r="G2" s="151" t="s">
        <v>4</v>
      </c>
      <c r="H2" s="152"/>
      <c r="I2" s="153"/>
      <c r="J2" s="146" t="s">
        <v>5</v>
      </c>
      <c r="K2" s="146"/>
      <c r="L2" s="146"/>
      <c r="M2" s="146"/>
      <c r="N2" s="146" t="s">
        <v>6</v>
      </c>
      <c r="O2" s="146"/>
      <c r="P2" s="146"/>
      <c r="Q2" s="143" t="s">
        <v>107</v>
      </c>
      <c r="R2" s="144"/>
      <c r="S2" s="144"/>
      <c r="T2" s="145"/>
      <c r="U2" s="3" t="s">
        <v>7</v>
      </c>
    </row>
    <row r="3" spans="1:21" x14ac:dyDescent="0.5">
      <c r="A3" s="148"/>
      <c r="B3" s="150"/>
      <c r="C3" s="150"/>
      <c r="D3" s="53" t="s">
        <v>8</v>
      </c>
      <c r="E3" s="53" t="s">
        <v>9</v>
      </c>
      <c r="F3" s="53" t="s">
        <v>10</v>
      </c>
      <c r="G3" s="53" t="s">
        <v>11</v>
      </c>
      <c r="H3" s="53" t="s">
        <v>12</v>
      </c>
      <c r="I3" s="53" t="s">
        <v>13</v>
      </c>
      <c r="J3" s="53" t="s">
        <v>14</v>
      </c>
      <c r="K3" s="53" t="s">
        <v>15</v>
      </c>
      <c r="L3" s="53" t="s">
        <v>16</v>
      </c>
      <c r="M3" s="53" t="s">
        <v>105</v>
      </c>
      <c r="N3" s="53" t="s">
        <v>17</v>
      </c>
      <c r="O3" s="53" t="s">
        <v>18</v>
      </c>
      <c r="P3" s="53" t="s">
        <v>19</v>
      </c>
      <c r="Q3" s="53" t="s">
        <v>108</v>
      </c>
      <c r="R3" s="53" t="s">
        <v>109</v>
      </c>
      <c r="S3" s="53" t="s">
        <v>110</v>
      </c>
      <c r="T3" s="53" t="s">
        <v>111</v>
      </c>
      <c r="U3" s="53" t="s">
        <v>97</v>
      </c>
    </row>
    <row r="4" spans="1:21" x14ac:dyDescent="0.5">
      <c r="A4" s="4" t="s">
        <v>102</v>
      </c>
      <c r="B4" s="15">
        <v>2714</v>
      </c>
      <c r="C4" s="3">
        <v>0</v>
      </c>
      <c r="D4" s="5">
        <v>5.45</v>
      </c>
      <c r="E4" s="5">
        <v>5.33</v>
      </c>
      <c r="F4" s="5">
        <v>2.91</v>
      </c>
      <c r="G4" s="5">
        <v>0</v>
      </c>
      <c r="H4" s="5">
        <v>4.47</v>
      </c>
      <c r="I4" s="5">
        <v>4.45</v>
      </c>
      <c r="J4" s="6">
        <v>1.4046000000000001</v>
      </c>
      <c r="K4" s="6">
        <v>1.4011</v>
      </c>
      <c r="L4" s="7">
        <v>11833.12</v>
      </c>
      <c r="M4" s="7">
        <v>35.630000000000003</v>
      </c>
      <c r="N4" s="5">
        <v>80.84</v>
      </c>
      <c r="O4" s="5">
        <v>4.71</v>
      </c>
      <c r="P4" s="5">
        <v>1.0900000000000001</v>
      </c>
      <c r="Q4" s="5">
        <v>6.14</v>
      </c>
      <c r="R4" s="5">
        <v>4.7</v>
      </c>
      <c r="S4" s="7">
        <v>5.13</v>
      </c>
      <c r="T4" s="7">
        <v>4.93</v>
      </c>
      <c r="U4" s="6">
        <v>3.5055000000000001</v>
      </c>
    </row>
    <row r="5" spans="1:21" x14ac:dyDescent="0.5">
      <c r="A5" s="4" t="s">
        <v>103</v>
      </c>
      <c r="B5" s="15">
        <v>897</v>
      </c>
      <c r="C5" s="3">
        <v>0</v>
      </c>
      <c r="D5" s="5">
        <v>3.9</v>
      </c>
      <c r="E5" s="5">
        <v>0</v>
      </c>
      <c r="F5" s="5">
        <v>3.23</v>
      </c>
      <c r="G5" s="5">
        <v>0</v>
      </c>
      <c r="H5" s="5">
        <v>0</v>
      </c>
      <c r="I5" s="5">
        <v>0</v>
      </c>
      <c r="J5" s="6">
        <v>1.1617</v>
      </c>
      <c r="K5" s="6">
        <v>1.1617</v>
      </c>
      <c r="L5" s="7">
        <v>12444.89</v>
      </c>
      <c r="M5" s="7">
        <v>40.130000000000003</v>
      </c>
      <c r="N5" s="5">
        <v>91.28</v>
      </c>
      <c r="O5" s="5">
        <v>4.88</v>
      </c>
      <c r="P5" s="5">
        <v>1.32</v>
      </c>
      <c r="Q5" s="5">
        <v>6.93</v>
      </c>
      <c r="R5" s="5">
        <v>3.63</v>
      </c>
      <c r="S5" s="7">
        <v>5.99</v>
      </c>
      <c r="T5" s="7">
        <v>5.55</v>
      </c>
      <c r="U5" s="6">
        <v>1.5790999999999999</v>
      </c>
    </row>
    <row r="6" spans="1:21" x14ac:dyDescent="0.5">
      <c r="A6" s="4" t="s">
        <v>47</v>
      </c>
      <c r="B6" s="15">
        <v>256</v>
      </c>
      <c r="C6" s="3"/>
      <c r="D6" s="5">
        <v>0.78</v>
      </c>
      <c r="E6" s="5">
        <v>0</v>
      </c>
      <c r="F6" s="5">
        <v>4.3</v>
      </c>
      <c r="G6" s="5">
        <v>0</v>
      </c>
      <c r="H6" s="5">
        <v>0</v>
      </c>
      <c r="I6" s="5">
        <v>0</v>
      </c>
      <c r="J6" s="6">
        <v>0.51529999999999998</v>
      </c>
      <c r="K6" s="6">
        <v>0.51039999999999996</v>
      </c>
      <c r="L6" s="7">
        <v>6759.38</v>
      </c>
      <c r="M6" s="7">
        <v>63.67</v>
      </c>
      <c r="N6" s="5">
        <v>63.11</v>
      </c>
      <c r="O6" s="5">
        <v>8.1999999999999993</v>
      </c>
      <c r="P6" s="5">
        <v>0.78</v>
      </c>
      <c r="Q6" s="5">
        <v>2.89</v>
      </c>
      <c r="R6" s="5">
        <v>2.04</v>
      </c>
      <c r="S6" s="7">
        <v>2.31</v>
      </c>
      <c r="T6" s="7">
        <v>2.29</v>
      </c>
      <c r="U6" s="6">
        <v>0.76629999999999998</v>
      </c>
    </row>
    <row r="7" spans="1:21" s="135" customFormat="1" ht="20.25" customHeight="1" x14ac:dyDescent="0.5">
      <c r="A7" s="129" t="s">
        <v>192</v>
      </c>
      <c r="B7" s="130">
        <v>185</v>
      </c>
      <c r="C7" s="131">
        <v>0</v>
      </c>
      <c r="D7" s="132">
        <v>2.16</v>
      </c>
      <c r="E7" s="132">
        <v>0</v>
      </c>
      <c r="F7" s="132">
        <v>4.32</v>
      </c>
      <c r="G7" s="132">
        <v>0</v>
      </c>
      <c r="H7" s="132">
        <v>0</v>
      </c>
      <c r="I7" s="132">
        <v>0</v>
      </c>
      <c r="J7" s="133">
        <v>0.68130000000000002</v>
      </c>
      <c r="K7" s="133">
        <v>0.67989999999999995</v>
      </c>
      <c r="L7" s="134">
        <v>8587.73</v>
      </c>
      <c r="M7" s="134">
        <v>48.65</v>
      </c>
      <c r="N7" s="132">
        <v>66.3</v>
      </c>
      <c r="O7" s="132">
        <v>5.08</v>
      </c>
      <c r="P7" s="132">
        <v>1.22</v>
      </c>
      <c r="Q7" s="132">
        <v>4.43</v>
      </c>
      <c r="R7" s="132">
        <v>2.78</v>
      </c>
      <c r="S7" s="134">
        <v>4.3099999999999996</v>
      </c>
      <c r="T7" s="134">
        <v>3.89</v>
      </c>
      <c r="U7" s="133">
        <v>1.1311</v>
      </c>
    </row>
    <row r="8" spans="1:21" x14ac:dyDescent="0.5">
      <c r="A8" s="4" t="s">
        <v>22</v>
      </c>
      <c r="B8" s="15">
        <v>150</v>
      </c>
      <c r="C8" s="3">
        <v>1</v>
      </c>
      <c r="D8" s="5">
        <v>1.33</v>
      </c>
      <c r="E8" s="5">
        <v>0</v>
      </c>
      <c r="F8" s="5">
        <v>4</v>
      </c>
      <c r="G8" s="5">
        <v>0</v>
      </c>
      <c r="H8" s="5">
        <v>0</v>
      </c>
      <c r="I8" s="5">
        <v>0</v>
      </c>
      <c r="J8" s="6">
        <v>0.69510000000000005</v>
      </c>
      <c r="K8" s="6">
        <v>0.6956</v>
      </c>
      <c r="L8" s="7">
        <v>8231.82</v>
      </c>
      <c r="M8" s="7">
        <v>51.01</v>
      </c>
      <c r="N8" s="5">
        <v>68.78</v>
      </c>
      <c r="O8" s="5">
        <v>4.87</v>
      </c>
      <c r="P8" s="5">
        <v>1.3</v>
      </c>
      <c r="Q8" s="5">
        <v>4.2699999999999996</v>
      </c>
      <c r="R8" s="5">
        <v>3.57</v>
      </c>
      <c r="S8" s="7">
        <v>4.3600000000000003</v>
      </c>
      <c r="T8" s="7">
        <v>4.18</v>
      </c>
      <c r="U8" s="6">
        <v>0</v>
      </c>
    </row>
    <row r="9" spans="1:21" x14ac:dyDescent="0.5">
      <c r="A9" s="4" t="s">
        <v>23</v>
      </c>
      <c r="B9" s="15">
        <v>99</v>
      </c>
      <c r="C9" s="3">
        <v>0</v>
      </c>
      <c r="D9" s="5">
        <v>2.02</v>
      </c>
      <c r="E9" s="5">
        <v>0</v>
      </c>
      <c r="F9" s="5">
        <v>2.02</v>
      </c>
      <c r="G9" s="5">
        <v>0</v>
      </c>
      <c r="H9" s="5">
        <v>0</v>
      </c>
      <c r="I9" s="5">
        <v>0</v>
      </c>
      <c r="J9" s="6">
        <v>0.60560000000000003</v>
      </c>
      <c r="K9" s="6">
        <v>0.60170000000000001</v>
      </c>
      <c r="L9" s="7">
        <v>6983.24</v>
      </c>
      <c r="M9" s="7">
        <v>55.56</v>
      </c>
      <c r="N9" s="5">
        <v>32.78</v>
      </c>
      <c r="O9" s="5">
        <v>3.23</v>
      </c>
      <c r="P9" s="5">
        <v>1</v>
      </c>
      <c r="Q9" s="5">
        <v>3.11</v>
      </c>
      <c r="R9" s="5">
        <v>4</v>
      </c>
      <c r="S9" s="7">
        <v>3.05</v>
      </c>
      <c r="T9" s="7">
        <v>303</v>
      </c>
      <c r="U9" s="6">
        <v>0.68710000000000004</v>
      </c>
    </row>
    <row r="10" spans="1:21" x14ac:dyDescent="0.5">
      <c r="A10" s="4" t="s">
        <v>24</v>
      </c>
      <c r="B10" s="15">
        <v>313</v>
      </c>
      <c r="C10" s="3">
        <v>0</v>
      </c>
      <c r="D10" s="5">
        <v>0.96</v>
      </c>
      <c r="E10" s="5">
        <v>0</v>
      </c>
      <c r="F10" s="5">
        <v>2.88</v>
      </c>
      <c r="G10" s="5">
        <v>0</v>
      </c>
      <c r="H10" s="5">
        <v>0</v>
      </c>
      <c r="I10" s="5">
        <v>0</v>
      </c>
      <c r="J10" s="6">
        <v>0.51680000000000004</v>
      </c>
      <c r="K10" s="6">
        <v>0.5151</v>
      </c>
      <c r="L10" s="7">
        <v>8749.5499999999993</v>
      </c>
      <c r="M10" s="7">
        <v>69.010000000000005</v>
      </c>
      <c r="N10" s="5">
        <v>52</v>
      </c>
      <c r="O10" s="5">
        <v>4.87</v>
      </c>
      <c r="P10" s="5">
        <v>1.07</v>
      </c>
      <c r="Q10" s="5">
        <v>4.0999999999999996</v>
      </c>
      <c r="R10" s="5">
        <v>2.38</v>
      </c>
      <c r="S10" s="7">
        <v>3.22</v>
      </c>
      <c r="T10" s="7">
        <v>3.14</v>
      </c>
      <c r="U10" s="6">
        <v>0.6915</v>
      </c>
    </row>
    <row r="11" spans="1:21" x14ac:dyDescent="0.5">
      <c r="A11" s="4" t="s">
        <v>25</v>
      </c>
      <c r="B11" s="15">
        <v>180</v>
      </c>
      <c r="C11" s="3">
        <v>5</v>
      </c>
      <c r="D11" s="5">
        <v>0</v>
      </c>
      <c r="E11" s="5">
        <v>0</v>
      </c>
      <c r="F11" s="5">
        <v>1.67</v>
      </c>
      <c r="G11" s="5">
        <v>0</v>
      </c>
      <c r="H11" s="5">
        <v>0</v>
      </c>
      <c r="I11" s="5">
        <v>0</v>
      </c>
      <c r="J11" s="6">
        <v>0.6119</v>
      </c>
      <c r="K11" s="6">
        <v>0.6089</v>
      </c>
      <c r="L11" s="7">
        <v>9162.84</v>
      </c>
      <c r="M11" s="7">
        <v>59.43</v>
      </c>
      <c r="N11" s="5">
        <v>79.67</v>
      </c>
      <c r="O11" s="5">
        <v>5.6</v>
      </c>
      <c r="P11" s="5">
        <v>1.28</v>
      </c>
      <c r="Q11" s="5">
        <v>3.8</v>
      </c>
      <c r="R11" s="5">
        <v>3.21</v>
      </c>
      <c r="S11" s="7">
        <v>4.68</v>
      </c>
      <c r="T11" s="7">
        <v>4.16</v>
      </c>
      <c r="U11" s="6">
        <v>0.92420000000000002</v>
      </c>
    </row>
    <row r="12" spans="1:21" x14ac:dyDescent="0.5">
      <c r="A12" s="4" t="s">
        <v>26</v>
      </c>
      <c r="B12" s="15">
        <v>196</v>
      </c>
      <c r="C12" s="3">
        <v>0</v>
      </c>
      <c r="D12" s="5">
        <v>1.53</v>
      </c>
      <c r="E12" s="5">
        <v>0</v>
      </c>
      <c r="F12" s="5">
        <v>3.57</v>
      </c>
      <c r="G12" s="5">
        <v>0</v>
      </c>
      <c r="H12" s="5">
        <v>0</v>
      </c>
      <c r="I12" s="5">
        <v>0</v>
      </c>
      <c r="J12" s="6">
        <v>0.59</v>
      </c>
      <c r="K12" s="6">
        <v>0.59250000000000003</v>
      </c>
      <c r="L12" s="7">
        <v>9471.67</v>
      </c>
      <c r="M12" s="7">
        <v>64.290000000000006</v>
      </c>
      <c r="N12" s="5">
        <v>81.11</v>
      </c>
      <c r="O12" s="5">
        <v>6.37</v>
      </c>
      <c r="P12" s="5">
        <v>1.25</v>
      </c>
      <c r="Q12" s="5">
        <v>2.48</v>
      </c>
      <c r="R12" s="5">
        <v>2.56</v>
      </c>
      <c r="S12" s="7">
        <v>4.17</v>
      </c>
      <c r="T12" s="7">
        <v>3.77</v>
      </c>
      <c r="U12" s="6">
        <v>1.1067</v>
      </c>
    </row>
    <row r="13" spans="1:21" x14ac:dyDescent="0.5">
      <c r="A13" s="4" t="s">
        <v>27</v>
      </c>
      <c r="B13" s="15">
        <v>223</v>
      </c>
      <c r="C13" s="3">
        <v>4</v>
      </c>
      <c r="D13" s="5">
        <v>0</v>
      </c>
      <c r="E13" s="5">
        <v>0</v>
      </c>
      <c r="F13" s="5">
        <v>8.07</v>
      </c>
      <c r="G13" s="5">
        <v>0</v>
      </c>
      <c r="H13" s="5">
        <v>0</v>
      </c>
      <c r="I13" s="5">
        <v>0</v>
      </c>
      <c r="J13" s="6">
        <v>0.60099999999999998</v>
      </c>
      <c r="K13" s="6">
        <v>0.59899999999999998</v>
      </c>
      <c r="L13" s="7">
        <v>8816.7900000000009</v>
      </c>
      <c r="M13" s="7">
        <v>52.51</v>
      </c>
      <c r="N13" s="5">
        <v>90.56</v>
      </c>
      <c r="O13" s="5">
        <v>7.1</v>
      </c>
      <c r="P13" s="5">
        <v>1.19</v>
      </c>
      <c r="Q13" s="5">
        <v>4.63</v>
      </c>
      <c r="R13" s="5">
        <v>2.27</v>
      </c>
      <c r="S13" s="7">
        <v>3.87</v>
      </c>
      <c r="T13" s="7">
        <v>3.78</v>
      </c>
      <c r="U13" s="6">
        <v>0.77310000000000001</v>
      </c>
    </row>
    <row r="14" spans="1:21" x14ac:dyDescent="0.5">
      <c r="A14" s="4" t="s">
        <v>28</v>
      </c>
      <c r="B14" s="15">
        <v>162</v>
      </c>
      <c r="C14" s="3">
        <v>11</v>
      </c>
      <c r="D14" s="5">
        <v>0</v>
      </c>
      <c r="E14" s="5">
        <v>0</v>
      </c>
      <c r="F14" s="5">
        <v>2.4700000000000002</v>
      </c>
      <c r="G14" s="5">
        <v>0</v>
      </c>
      <c r="H14" s="5">
        <v>0</v>
      </c>
      <c r="I14" s="5">
        <v>0</v>
      </c>
      <c r="J14" s="6">
        <v>0.5615</v>
      </c>
      <c r="K14" s="6">
        <v>0.55710000000000004</v>
      </c>
      <c r="L14" s="7">
        <v>6936.95</v>
      </c>
      <c r="M14" s="7">
        <v>63.58</v>
      </c>
      <c r="N14" s="5">
        <v>49.56</v>
      </c>
      <c r="O14" s="5">
        <v>5.23</v>
      </c>
      <c r="P14" s="5">
        <v>0.96</v>
      </c>
      <c r="Q14" s="5">
        <v>0</v>
      </c>
      <c r="R14" s="5">
        <v>2.33</v>
      </c>
      <c r="S14" s="7">
        <v>2.68</v>
      </c>
      <c r="T14" s="7">
        <v>2.84</v>
      </c>
      <c r="U14" s="6">
        <v>0</v>
      </c>
    </row>
    <row r="15" spans="1:21" x14ac:dyDescent="0.5">
      <c r="A15" s="4" t="s">
        <v>29</v>
      </c>
      <c r="B15" s="15">
        <v>272</v>
      </c>
      <c r="C15" s="3">
        <v>0</v>
      </c>
      <c r="D15" s="5">
        <v>0.74</v>
      </c>
      <c r="E15" s="5">
        <v>0</v>
      </c>
      <c r="F15" s="5">
        <v>4.41</v>
      </c>
      <c r="G15" s="5">
        <v>0</v>
      </c>
      <c r="H15" s="5">
        <v>0</v>
      </c>
      <c r="I15" s="5">
        <v>0</v>
      </c>
      <c r="J15" s="6">
        <v>0.54020000000000001</v>
      </c>
      <c r="K15" s="6">
        <v>0.5393</v>
      </c>
      <c r="L15" s="7">
        <v>10460.280000000001</v>
      </c>
      <c r="M15" s="7">
        <v>66.91</v>
      </c>
      <c r="N15" s="5">
        <v>88.67</v>
      </c>
      <c r="O15" s="5">
        <v>8.33</v>
      </c>
      <c r="P15" s="5">
        <v>1.06</v>
      </c>
      <c r="Q15" s="5">
        <v>2.67</v>
      </c>
      <c r="R15" s="5">
        <v>2.1</v>
      </c>
      <c r="S15" s="7">
        <v>3.44</v>
      </c>
      <c r="T15" s="7">
        <v>3.11</v>
      </c>
      <c r="U15" s="6">
        <v>0.86309999999999998</v>
      </c>
    </row>
    <row r="16" spans="1:21" x14ac:dyDescent="0.5">
      <c r="A16" s="4" t="s">
        <v>30</v>
      </c>
      <c r="B16" s="15">
        <v>46</v>
      </c>
      <c r="C16" s="3">
        <v>2</v>
      </c>
      <c r="D16" s="5">
        <v>2.17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6">
        <v>0.4108</v>
      </c>
      <c r="K16" s="6">
        <v>0.41160000000000002</v>
      </c>
      <c r="L16" s="7">
        <v>10148.969999999999</v>
      </c>
      <c r="M16" s="7">
        <v>75</v>
      </c>
      <c r="N16" s="5">
        <v>52.33</v>
      </c>
      <c r="O16" s="5">
        <v>4.5999999999999996</v>
      </c>
      <c r="P16" s="5">
        <v>1.42</v>
      </c>
      <c r="Q16" s="5">
        <v>4</v>
      </c>
      <c r="R16" s="5">
        <v>2</v>
      </c>
      <c r="S16" s="7">
        <v>3.58</v>
      </c>
      <c r="T16" s="7">
        <v>3.41</v>
      </c>
      <c r="U16" s="6">
        <v>0</v>
      </c>
    </row>
    <row r="17" spans="1:21" x14ac:dyDescent="0.5">
      <c r="A17" s="4" t="s">
        <v>31</v>
      </c>
      <c r="B17" s="15">
        <v>189</v>
      </c>
      <c r="C17" s="3">
        <v>2</v>
      </c>
      <c r="D17" s="5">
        <v>0</v>
      </c>
      <c r="E17" s="5">
        <v>0</v>
      </c>
      <c r="F17" s="5">
        <v>3.17</v>
      </c>
      <c r="G17" s="5">
        <v>0</v>
      </c>
      <c r="H17" s="5">
        <v>0</v>
      </c>
      <c r="I17" s="5">
        <v>0</v>
      </c>
      <c r="J17" s="6">
        <v>0.54679999999999995</v>
      </c>
      <c r="K17" s="6">
        <v>0.54530000000000001</v>
      </c>
      <c r="L17" s="7">
        <v>10091.700000000001</v>
      </c>
      <c r="M17" s="7">
        <v>58.29</v>
      </c>
      <c r="N17" s="5">
        <v>64.56</v>
      </c>
      <c r="O17" s="5">
        <v>6.07</v>
      </c>
      <c r="P17" s="5">
        <v>1.02</v>
      </c>
      <c r="Q17" s="5">
        <v>4.09</v>
      </c>
      <c r="R17" s="5">
        <v>2.4300000000000002</v>
      </c>
      <c r="S17" s="7">
        <v>3.26</v>
      </c>
      <c r="T17" s="7">
        <v>3.15</v>
      </c>
      <c r="U17" s="6">
        <v>0.61970000000000003</v>
      </c>
    </row>
    <row r="18" spans="1:21" x14ac:dyDescent="0.5">
      <c r="A18" s="4" t="s">
        <v>32</v>
      </c>
      <c r="B18" s="15">
        <v>80</v>
      </c>
      <c r="C18" s="3">
        <v>0</v>
      </c>
      <c r="D18" s="5">
        <v>2.5</v>
      </c>
      <c r="E18" s="5">
        <v>0</v>
      </c>
      <c r="F18" s="5">
        <v>6.25</v>
      </c>
      <c r="G18" s="5">
        <v>0</v>
      </c>
      <c r="H18" s="5">
        <v>0</v>
      </c>
      <c r="I18" s="5">
        <v>0</v>
      </c>
      <c r="J18" s="6">
        <v>0.79749999999999999</v>
      </c>
      <c r="K18" s="6">
        <v>0.78700000000000003</v>
      </c>
      <c r="L18" s="7">
        <v>8063.42</v>
      </c>
      <c r="M18" s="7">
        <v>41.25</v>
      </c>
      <c r="N18" s="5">
        <v>83</v>
      </c>
      <c r="O18" s="5">
        <v>8</v>
      </c>
      <c r="P18" s="5">
        <v>0.95</v>
      </c>
      <c r="Q18" s="5">
        <v>5.67</v>
      </c>
      <c r="R18" s="5">
        <v>2.29</v>
      </c>
      <c r="S18" s="7">
        <v>2.8</v>
      </c>
      <c r="T18" s="7">
        <v>3.11</v>
      </c>
      <c r="U18" s="6">
        <v>1.0349999999999999</v>
      </c>
    </row>
    <row r="19" spans="1:21" x14ac:dyDescent="0.5">
      <c r="A19" s="4" t="s">
        <v>33</v>
      </c>
      <c r="B19" s="15">
        <v>73</v>
      </c>
      <c r="C19" s="3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6">
        <v>0.55589999999999995</v>
      </c>
      <c r="K19" s="6">
        <v>0.55459999999999998</v>
      </c>
      <c r="L19" s="7">
        <v>7535.91</v>
      </c>
      <c r="M19" s="7">
        <v>50.68</v>
      </c>
      <c r="N19" s="5">
        <v>79.66</v>
      </c>
      <c r="O19" s="5">
        <v>7.3</v>
      </c>
      <c r="P19" s="5">
        <v>1.06</v>
      </c>
      <c r="Q19" s="5">
        <v>2.69</v>
      </c>
      <c r="R19" s="5">
        <v>2.25</v>
      </c>
      <c r="S19" s="7">
        <v>3.38</v>
      </c>
      <c r="T19" s="7">
        <v>3.16</v>
      </c>
      <c r="U19" s="6">
        <v>0</v>
      </c>
    </row>
    <row r="20" spans="1:21" ht="9.75" customHeight="1" x14ac:dyDescent="0.5">
      <c r="A20" s="8"/>
      <c r="B20" s="8"/>
      <c r="C20" s="8"/>
      <c r="D20" s="9"/>
      <c r="E20" s="9"/>
      <c r="F20" s="9"/>
      <c r="G20" s="9"/>
      <c r="H20" s="9"/>
      <c r="I20" s="9"/>
      <c r="J20" s="10"/>
      <c r="K20" s="10"/>
      <c r="L20" s="11"/>
      <c r="M20" s="9"/>
      <c r="N20" s="9"/>
      <c r="O20" s="9"/>
      <c r="P20" s="11"/>
      <c r="Q20" s="9"/>
    </row>
    <row r="21" spans="1:21" x14ac:dyDescent="0.5">
      <c r="A21" s="13" t="s">
        <v>34</v>
      </c>
      <c r="B21" s="13"/>
      <c r="C21" s="13"/>
      <c r="D21" s="12"/>
      <c r="E21" s="14"/>
      <c r="F21" s="14"/>
      <c r="G21" s="14"/>
      <c r="H21" s="14"/>
      <c r="I21" s="14"/>
      <c r="J21" s="14"/>
      <c r="K21" s="1" t="s">
        <v>37</v>
      </c>
    </row>
    <row r="22" spans="1:21" x14ac:dyDescent="0.5">
      <c r="A22" s="1" t="s">
        <v>36</v>
      </c>
      <c r="D22" s="12"/>
      <c r="E22" s="14"/>
      <c r="F22" s="14"/>
      <c r="G22" s="14"/>
      <c r="H22" s="14"/>
      <c r="I22" s="14"/>
      <c r="J22" s="14"/>
      <c r="K22" s="1" t="s">
        <v>39</v>
      </c>
    </row>
    <row r="23" spans="1:21" x14ac:dyDescent="0.5">
      <c r="A23" s="1" t="s">
        <v>38</v>
      </c>
      <c r="D23" s="12"/>
      <c r="E23" s="14"/>
      <c r="F23" s="14"/>
      <c r="G23" s="14"/>
      <c r="H23" s="14"/>
      <c r="I23" s="14"/>
      <c r="J23" s="14"/>
      <c r="K23" s="1" t="s">
        <v>106</v>
      </c>
    </row>
    <row r="24" spans="1:21" x14ac:dyDescent="0.5">
      <c r="A24" s="1" t="s">
        <v>40</v>
      </c>
      <c r="D24" s="12"/>
      <c r="E24" s="14"/>
      <c r="F24" s="14"/>
      <c r="G24" s="14"/>
      <c r="H24" s="14"/>
      <c r="I24" s="14"/>
      <c r="J24" s="14"/>
      <c r="K24" s="1" t="s">
        <v>41</v>
      </c>
    </row>
    <row r="25" spans="1:21" x14ac:dyDescent="0.5">
      <c r="A25" s="1" t="s">
        <v>42</v>
      </c>
      <c r="D25" s="12"/>
      <c r="E25" s="14"/>
      <c r="F25" s="14"/>
      <c r="G25" s="14"/>
      <c r="H25" s="14"/>
      <c r="I25" s="14"/>
      <c r="J25" s="14"/>
      <c r="K25" s="1" t="s">
        <v>43</v>
      </c>
    </row>
    <row r="26" spans="1:21" x14ac:dyDescent="0.5">
      <c r="A26" s="1" t="s">
        <v>44</v>
      </c>
      <c r="D26" s="12"/>
      <c r="E26" s="14"/>
      <c r="F26" s="14"/>
      <c r="G26" s="14"/>
      <c r="H26" s="14"/>
      <c r="I26" s="14"/>
      <c r="J26" s="14"/>
      <c r="K26" s="1" t="s">
        <v>45</v>
      </c>
    </row>
    <row r="27" spans="1:21" x14ac:dyDescent="0.5">
      <c r="A27" s="1" t="s">
        <v>35</v>
      </c>
      <c r="K27" s="1" t="s">
        <v>46</v>
      </c>
    </row>
    <row r="28" spans="1:21" x14ac:dyDescent="0.5">
      <c r="A28" s="1" t="str">
        <f>+ตค!A28</f>
        <v xml:space="preserve">โปรแกรม DRGimdex V.5  DRG 5.1  ประมลผล </v>
      </c>
      <c r="K28" s="1" t="s">
        <v>98</v>
      </c>
    </row>
    <row r="29" spans="1:21" x14ac:dyDescent="0.5">
      <c r="D29" s="12"/>
      <c r="E29" s="14"/>
      <c r="F29" s="14"/>
      <c r="G29" s="14"/>
      <c r="H29" s="14"/>
      <c r="I29" s="14"/>
      <c r="J29" s="14"/>
    </row>
    <row r="30" spans="1:21" x14ac:dyDescent="0.5">
      <c r="D30" s="12"/>
      <c r="E30" s="14"/>
      <c r="F30" s="14"/>
      <c r="G30" s="14"/>
      <c r="H30" s="14"/>
      <c r="I30" s="14"/>
      <c r="J30" s="14"/>
    </row>
  </sheetData>
  <mergeCells count="8">
    <mergeCell ref="Q2:T2"/>
    <mergeCell ref="A2:A3"/>
    <mergeCell ref="B2:B3"/>
    <mergeCell ref="C2:C3"/>
    <mergeCell ref="D2:F2"/>
    <mergeCell ref="G2:I2"/>
    <mergeCell ref="J2:M2"/>
    <mergeCell ref="N2:P2"/>
  </mergeCells>
  <printOptions horizontalCentered="1"/>
  <pageMargins left="0.15748031496062992" right="0.15748031496062992" top="0.27559055118110237" bottom="0" header="0.27559055118110237" footer="0.39370078740157483"/>
  <pageSetup paperSize="9" scale="86" orientation="landscape" r:id="rId1"/>
  <headerFooter alignWithMargins="0">
    <oddHeader>&amp;R&amp;"Arial,ตัวหนา"&amp;16เอกสารหมายเลข 7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22</vt:i4>
      </vt:variant>
      <vt:variant>
        <vt:lpstr>ช่วงที่มีชื่อ</vt:lpstr>
      </vt:variant>
      <vt:variant>
        <vt:i4>2</vt:i4>
      </vt:variant>
    </vt:vector>
  </HeadingPairs>
  <TitlesOfParts>
    <vt:vector size="24" baseType="lpstr">
      <vt:lpstr>CMI (2)</vt:lpstr>
      <vt:lpstr>ประกิจ</vt:lpstr>
      <vt:lpstr>ตค</vt:lpstr>
      <vt:lpstr>พย</vt:lpstr>
      <vt:lpstr>ธค</vt:lpstr>
      <vt:lpstr>มค</vt:lpstr>
      <vt:lpstr>กพ</vt:lpstr>
      <vt:lpstr>มีค</vt:lpstr>
      <vt:lpstr>เมย</vt:lpstr>
      <vt:lpstr>CMI</vt:lpstr>
      <vt:lpstr>พค</vt:lpstr>
      <vt:lpstr>มิย</vt:lpstr>
      <vt:lpstr>กค</vt:lpstr>
      <vt:lpstr>สค</vt:lpstr>
      <vt:lpstr>กย</vt:lpstr>
      <vt:lpstr>วิเคราะห์56</vt:lpstr>
      <vt:lpstr>อัตราตายผู้ป่วยในอย่างหยาบ55</vt:lpstr>
      <vt:lpstr>วิเคราะห์55</vt:lpstr>
      <vt:lpstr>pivotกราฟ</vt:lpstr>
      <vt:lpstr>data</vt:lpstr>
      <vt:lpstr>CMI2</vt:lpstr>
      <vt:lpstr>Sheet2</vt:lpstr>
      <vt:lpstr>วิเคราะห์55!Print_Titles</vt:lpstr>
      <vt:lpstr>วิเคราะห์56!Print_Titles</vt:lpstr>
    </vt:vector>
  </TitlesOfParts>
  <Company>vortex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siam125</cp:lastModifiedBy>
  <cp:lastPrinted>2013-10-15T02:28:31Z</cp:lastPrinted>
  <dcterms:created xsi:type="dcterms:W3CDTF">2009-11-23T02:44:30Z</dcterms:created>
  <dcterms:modified xsi:type="dcterms:W3CDTF">2013-12-25T07:31:56Z</dcterms:modified>
</cp:coreProperties>
</file>