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11760" firstSheet="1" activeTab="3"/>
  </bookViews>
  <sheets>
    <sheet name="ผลงานต่ำกว่า3ปี (2)" sheetId="10" r:id="rId1"/>
    <sheet name="dental2tri1 (2)" sheetId="5" r:id="rId2"/>
    <sheet name="dental2tri1" sheetId="4" r:id="rId3"/>
    <sheet name="จำนวนvisitไตรมาส1" sheetId="1" r:id="rId4"/>
    <sheet name="สรุปผ่าน200visit" sheetId="6" r:id="rId5"/>
    <sheet name="ผลงานรพศ" sheetId="7" r:id="rId6"/>
    <sheet name="ผลงานต่ำกว่า3ปี" sheetId="8" r:id="rId7"/>
  </sheets>
  <definedNames>
    <definedName name="_xlnm.Print_Titles" localSheetId="3">จำนวนvisitไตรมาส1!$A:$C,จำนวนvisitไตรมาส1!$1:$4</definedName>
    <definedName name="_xlnm.Print_Titles" localSheetId="6">ผลงานต่ำกว่า3ปี!$A:$C</definedName>
    <definedName name="_xlnm.Print_Titles" localSheetId="0">'ผลงานต่ำกว่า3ปี (2)'!$A:$C</definedName>
    <definedName name="_xlnm.Print_Titles" localSheetId="4">สรุปผ่าน200visit!$A:$C,สรุปผ่าน200visit!$1:$4</definedName>
  </definedNames>
  <calcPr calcId="124519"/>
</workbook>
</file>

<file path=xl/calcChain.xml><?xml version="1.0" encoding="utf-8"?>
<calcChain xmlns="http://schemas.openxmlformats.org/spreadsheetml/2006/main">
  <c r="AV21" i="10"/>
  <c r="AU21"/>
  <c r="AS21"/>
  <c r="AT21" s="1"/>
  <c r="AR21"/>
  <c r="AQ21"/>
  <c r="AP21"/>
  <c r="AO21"/>
  <c r="AV20"/>
  <c r="AT20"/>
  <c r="AQ20"/>
  <c r="AR20" s="1"/>
  <c r="AV19"/>
  <c r="AT19"/>
  <c r="AQ19"/>
  <c r="AR19" s="1"/>
  <c r="AV18"/>
  <c r="AT18"/>
  <c r="AQ18"/>
  <c r="AR18" s="1"/>
  <c r="AV17"/>
  <c r="AT17"/>
  <c r="AQ17"/>
  <c r="AR17" s="1"/>
  <c r="AV16"/>
  <c r="AT16"/>
  <c r="AQ16"/>
  <c r="AR16" s="1"/>
  <c r="AV15"/>
  <c r="AT15"/>
  <c r="AQ15"/>
  <c r="AR15" s="1"/>
  <c r="AV14"/>
  <c r="AT14"/>
  <c r="AQ14"/>
  <c r="AR14" s="1"/>
  <c r="AV13"/>
  <c r="AT13"/>
  <c r="AQ13"/>
  <c r="AR13" s="1"/>
  <c r="AV12"/>
  <c r="AT12"/>
  <c r="AQ12"/>
  <c r="AR12" s="1"/>
  <c r="AV11"/>
  <c r="AT11"/>
  <c r="AQ11"/>
  <c r="AR11" s="1"/>
  <c r="AV10"/>
  <c r="AT10"/>
  <c r="AQ10"/>
  <c r="AR10" s="1"/>
  <c r="AV9"/>
  <c r="AT9"/>
  <c r="AQ9"/>
  <c r="AR9" s="1"/>
  <c r="AV8"/>
  <c r="AT8"/>
  <c r="AQ8"/>
  <c r="AR8" s="1"/>
  <c r="AV7"/>
  <c r="AT7"/>
  <c r="AQ7"/>
  <c r="AR7" s="1"/>
  <c r="AV6"/>
  <c r="AT6"/>
  <c r="AQ6"/>
  <c r="AR6" s="1"/>
  <c r="AV5"/>
  <c r="AT5"/>
  <c r="AQ5"/>
  <c r="AR5" s="1"/>
  <c r="AB21" i="8"/>
  <c r="Z21"/>
  <c r="AA21" l="1"/>
  <c r="AC21"/>
  <c r="AA19"/>
  <c r="AA13"/>
  <c r="AA7"/>
  <c r="AC6"/>
  <c r="AC7"/>
  <c r="AC8"/>
  <c r="AC9"/>
  <c r="AC10"/>
  <c r="AC11"/>
  <c r="AC12"/>
  <c r="AC13"/>
  <c r="AC14"/>
  <c r="AC15"/>
  <c r="AC16"/>
  <c r="AC17"/>
  <c r="AC18"/>
  <c r="AC19"/>
  <c r="AC20"/>
  <c r="AC5"/>
  <c r="AA6"/>
  <c r="AA8"/>
  <c r="AA9"/>
  <c r="AA10"/>
  <c r="AA11"/>
  <c r="AA12"/>
  <c r="AA14"/>
  <c r="AA15"/>
  <c r="AA16"/>
  <c r="AA17"/>
  <c r="AA18"/>
  <c r="AA20"/>
  <c r="AA5"/>
  <c r="X6"/>
  <c r="Y6" s="1"/>
  <c r="X7"/>
  <c r="Y7" s="1"/>
  <c r="X8"/>
  <c r="Y8" s="1"/>
  <c r="X9"/>
  <c r="Y9" s="1"/>
  <c r="X10"/>
  <c r="Y10" s="1"/>
  <c r="X11"/>
  <c r="Y11" s="1"/>
  <c r="X12"/>
  <c r="Y12" s="1"/>
  <c r="X13"/>
  <c r="Y13" s="1"/>
  <c r="X14"/>
  <c r="Y14" s="1"/>
  <c r="X15"/>
  <c r="Y15" s="1"/>
  <c r="X16"/>
  <c r="Y16" s="1"/>
  <c r="X17"/>
  <c r="Y17" s="1"/>
  <c r="X18"/>
  <c r="Y18" s="1"/>
  <c r="X19"/>
  <c r="Y19" s="1"/>
  <c r="X20"/>
  <c r="Y20" s="1"/>
  <c r="X5"/>
  <c r="Y5" s="1"/>
  <c r="W21"/>
  <c r="V21"/>
  <c r="K5" i="1"/>
  <c r="J5"/>
  <c r="G5"/>
  <c r="F5"/>
  <c r="K44"/>
  <c r="J44"/>
  <c r="G44"/>
  <c r="F44"/>
  <c r="C15" i="7"/>
  <c r="B15"/>
  <c r="C13"/>
  <c r="B13"/>
  <c r="C12"/>
  <c r="B12"/>
  <c r="C11"/>
  <c r="B11"/>
  <c r="C9"/>
  <c r="B9"/>
  <c r="C8"/>
  <c r="B8"/>
  <c r="B6"/>
  <c r="C5"/>
  <c r="B5"/>
  <c r="C4"/>
  <c r="B4"/>
  <c r="F20" i="6"/>
  <c r="E21"/>
  <c r="F21"/>
  <c r="D21"/>
  <c r="J21"/>
  <c r="I6"/>
  <c r="I7"/>
  <c r="I8"/>
  <c r="I9"/>
  <c r="I10"/>
  <c r="I11"/>
  <c r="I12"/>
  <c r="I13"/>
  <c r="I14"/>
  <c r="I15"/>
  <c r="I16"/>
  <c r="I17"/>
  <c r="I18"/>
  <c r="I19"/>
  <c r="I20"/>
  <c r="I5"/>
  <c r="H21"/>
  <c r="G21"/>
  <c r="I21" s="1"/>
  <c r="F6"/>
  <c r="F7"/>
  <c r="F8"/>
  <c r="F9"/>
  <c r="F10"/>
  <c r="F11"/>
  <c r="F12"/>
  <c r="F13"/>
  <c r="F14"/>
  <c r="F15"/>
  <c r="F16"/>
  <c r="F17"/>
  <c r="F18"/>
  <c r="F19"/>
  <c r="F5"/>
  <c r="X21" i="8" l="1"/>
  <c r="Y21" s="1"/>
  <c r="F141" i="1"/>
  <c r="G141"/>
  <c r="H141"/>
  <c r="I141"/>
  <c r="J141"/>
  <c r="K141"/>
  <c r="L141"/>
  <c r="L10" s="1"/>
  <c r="M141"/>
  <c r="M10" s="1"/>
  <c r="N141"/>
  <c r="N10" s="1"/>
  <c r="O141"/>
  <c r="P141"/>
  <c r="P10" s="1"/>
  <c r="D141"/>
  <c r="F261"/>
  <c r="G261"/>
  <c r="H261"/>
  <c r="I261"/>
  <c r="J261"/>
  <c r="K261"/>
  <c r="L261"/>
  <c r="L19" s="1"/>
  <c r="M261"/>
  <c r="M19" s="1"/>
  <c r="N261"/>
  <c r="N19" s="1"/>
  <c r="O261"/>
  <c r="O19" s="1"/>
  <c r="P261"/>
  <c r="P19" s="1"/>
  <c r="F247"/>
  <c r="G247"/>
  <c r="H247"/>
  <c r="I247"/>
  <c r="J247"/>
  <c r="K247"/>
  <c r="L247"/>
  <c r="L18" s="1"/>
  <c r="M247"/>
  <c r="M18" s="1"/>
  <c r="N247"/>
  <c r="N18" s="1"/>
  <c r="O247"/>
  <c r="O18" s="1"/>
  <c r="P247"/>
  <c r="P18" s="1"/>
  <c r="D247"/>
  <c r="D18" s="1"/>
  <c r="F233"/>
  <c r="G233"/>
  <c r="H233"/>
  <c r="I233"/>
  <c r="J233"/>
  <c r="K233"/>
  <c r="L233"/>
  <c r="L17" s="1"/>
  <c r="M233"/>
  <c r="M17" s="1"/>
  <c r="N233"/>
  <c r="N17" s="1"/>
  <c r="O233"/>
  <c r="O17" s="1"/>
  <c r="P233"/>
  <c r="P17" s="1"/>
  <c r="F225"/>
  <c r="G225"/>
  <c r="H225"/>
  <c r="I225"/>
  <c r="J225"/>
  <c r="K225"/>
  <c r="L225"/>
  <c r="L16" s="1"/>
  <c r="M225"/>
  <c r="M16" s="1"/>
  <c r="N225"/>
  <c r="N16" s="1"/>
  <c r="O225"/>
  <c r="O16" s="1"/>
  <c r="P225"/>
  <c r="P16" s="1"/>
  <c r="D225"/>
  <c r="D16" s="1"/>
  <c r="E16" s="1"/>
  <c r="R16" s="1"/>
  <c r="D233"/>
  <c r="D17" s="1"/>
  <c r="F207"/>
  <c r="G207"/>
  <c r="H207"/>
  <c r="I207"/>
  <c r="J207"/>
  <c r="K207"/>
  <c r="L207"/>
  <c r="L15" s="1"/>
  <c r="M207"/>
  <c r="M15" s="1"/>
  <c r="N207"/>
  <c r="N15" s="1"/>
  <c r="O207"/>
  <c r="O15" s="1"/>
  <c r="P207"/>
  <c r="P15" s="1"/>
  <c r="D207"/>
  <c r="D15" s="1"/>
  <c r="F195"/>
  <c r="G195"/>
  <c r="H195"/>
  <c r="I195"/>
  <c r="J195"/>
  <c r="K195"/>
  <c r="L195"/>
  <c r="L14" s="1"/>
  <c r="M195"/>
  <c r="M14" s="1"/>
  <c r="N195"/>
  <c r="N14" s="1"/>
  <c r="O195"/>
  <c r="O14" s="1"/>
  <c r="P195"/>
  <c r="P14" s="1"/>
  <c r="D195"/>
  <c r="D14" s="1"/>
  <c r="F185"/>
  <c r="G185"/>
  <c r="H185"/>
  <c r="I185"/>
  <c r="J185"/>
  <c r="K185"/>
  <c r="L185"/>
  <c r="L13" s="1"/>
  <c r="M185"/>
  <c r="M13" s="1"/>
  <c r="N185"/>
  <c r="N13" s="1"/>
  <c r="O185"/>
  <c r="O13" s="1"/>
  <c r="P185"/>
  <c r="P13" s="1"/>
  <c r="D185"/>
  <c r="D13" s="1"/>
  <c r="F176"/>
  <c r="G176"/>
  <c r="H176"/>
  <c r="I176"/>
  <c r="J176"/>
  <c r="K176"/>
  <c r="L176"/>
  <c r="L12" s="1"/>
  <c r="M176"/>
  <c r="M12" s="1"/>
  <c r="N176"/>
  <c r="N12" s="1"/>
  <c r="O176"/>
  <c r="O12" s="1"/>
  <c r="P176"/>
  <c r="P12" s="1"/>
  <c r="D176"/>
  <c r="D12" s="1"/>
  <c r="T12" s="1"/>
  <c r="F159"/>
  <c r="G159"/>
  <c r="H159"/>
  <c r="I159"/>
  <c r="J159"/>
  <c r="K159"/>
  <c r="L159"/>
  <c r="L11" s="1"/>
  <c r="M159"/>
  <c r="M11" s="1"/>
  <c r="N159"/>
  <c r="N11" s="1"/>
  <c r="O159"/>
  <c r="O11" s="1"/>
  <c r="P159"/>
  <c r="P11" s="1"/>
  <c r="D159"/>
  <c r="D11" s="1"/>
  <c r="O10"/>
  <c r="D10"/>
  <c r="T10" s="1"/>
  <c r="F118"/>
  <c r="G118"/>
  <c r="H118"/>
  <c r="I118"/>
  <c r="J118"/>
  <c r="K118"/>
  <c r="L118"/>
  <c r="L9" s="1"/>
  <c r="M118"/>
  <c r="M9" s="1"/>
  <c r="N118"/>
  <c r="N9" s="1"/>
  <c r="O118"/>
  <c r="O9" s="1"/>
  <c r="P118"/>
  <c r="P9" s="1"/>
  <c r="D118"/>
  <c r="D9" s="1"/>
  <c r="T9" s="1"/>
  <c r="F101"/>
  <c r="G101"/>
  <c r="H101"/>
  <c r="I101"/>
  <c r="J101"/>
  <c r="K101"/>
  <c r="L101"/>
  <c r="L8" s="1"/>
  <c r="M101"/>
  <c r="M8" s="1"/>
  <c r="N101"/>
  <c r="N8" s="1"/>
  <c r="O101"/>
  <c r="O8" s="1"/>
  <c r="P101"/>
  <c r="P8" s="1"/>
  <c r="D101"/>
  <c r="D8" s="1"/>
  <c r="E8" s="1"/>
  <c r="R8" s="1"/>
  <c r="F76"/>
  <c r="G76"/>
  <c r="H76"/>
  <c r="I76"/>
  <c r="J76"/>
  <c r="K76"/>
  <c r="L76"/>
  <c r="L7" s="1"/>
  <c r="M76"/>
  <c r="M7" s="1"/>
  <c r="N76"/>
  <c r="N7" s="1"/>
  <c r="O76"/>
  <c r="O7" s="1"/>
  <c r="P76"/>
  <c r="P7" s="1"/>
  <c r="D76"/>
  <c r="D7" s="1"/>
  <c r="D57"/>
  <c r="E57" s="1"/>
  <c r="R57" s="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9"/>
  <c r="T50"/>
  <c r="T51"/>
  <c r="T52"/>
  <c r="T53"/>
  <c r="T54"/>
  <c r="T55"/>
  <c r="T56"/>
  <c r="T58"/>
  <c r="T59"/>
  <c r="T60"/>
  <c r="T61"/>
  <c r="T63"/>
  <c r="T64"/>
  <c r="T65"/>
  <c r="T66"/>
  <c r="T67"/>
  <c r="T68"/>
  <c r="T69"/>
  <c r="T70"/>
  <c r="T71"/>
  <c r="T72"/>
  <c r="T73"/>
  <c r="T74"/>
  <c r="T75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2"/>
  <c r="T103"/>
  <c r="T104"/>
  <c r="T105"/>
  <c r="T106"/>
  <c r="T107"/>
  <c r="T108"/>
  <c r="T109"/>
  <c r="T110"/>
  <c r="T111"/>
  <c r="T112"/>
  <c r="T113"/>
  <c r="T114"/>
  <c r="T115"/>
  <c r="T116"/>
  <c r="T117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60"/>
  <c r="T161"/>
  <c r="T162"/>
  <c r="T163"/>
  <c r="T164"/>
  <c r="T165"/>
  <c r="T166"/>
  <c r="T167"/>
  <c r="T168"/>
  <c r="T169"/>
  <c r="T170"/>
  <c r="T171"/>
  <c r="T172"/>
  <c r="T173"/>
  <c r="T174"/>
  <c r="T175"/>
  <c r="T177"/>
  <c r="T178"/>
  <c r="T179"/>
  <c r="T180"/>
  <c r="T181"/>
  <c r="T182"/>
  <c r="T183"/>
  <c r="T184"/>
  <c r="T186"/>
  <c r="T187"/>
  <c r="T188"/>
  <c r="T189"/>
  <c r="T190"/>
  <c r="T191"/>
  <c r="T192"/>
  <c r="T193"/>
  <c r="T194"/>
  <c r="T196"/>
  <c r="T197"/>
  <c r="T198"/>
  <c r="T199"/>
  <c r="T200"/>
  <c r="T201"/>
  <c r="T202"/>
  <c r="T203"/>
  <c r="T204"/>
  <c r="T205"/>
  <c r="T206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6"/>
  <c r="T227"/>
  <c r="T228"/>
  <c r="T229"/>
  <c r="T230"/>
  <c r="T231"/>
  <c r="T232"/>
  <c r="T234"/>
  <c r="T235"/>
  <c r="T236"/>
  <c r="T237"/>
  <c r="T238"/>
  <c r="T239"/>
  <c r="T240"/>
  <c r="T241"/>
  <c r="T242"/>
  <c r="T243"/>
  <c r="T244"/>
  <c r="T245"/>
  <c r="T246"/>
  <c r="T248"/>
  <c r="T249"/>
  <c r="T250"/>
  <c r="T251"/>
  <c r="T252"/>
  <c r="T253"/>
  <c r="T254"/>
  <c r="T255"/>
  <c r="T256"/>
  <c r="T257"/>
  <c r="T258"/>
  <c r="T259"/>
  <c r="T260"/>
  <c r="T262"/>
  <c r="T263"/>
  <c r="T264"/>
  <c r="T265"/>
  <c r="T266"/>
  <c r="F62"/>
  <c r="G62"/>
  <c r="H62"/>
  <c r="I62"/>
  <c r="J62"/>
  <c r="K62"/>
  <c r="L62"/>
  <c r="L6" s="1"/>
  <c r="M62"/>
  <c r="M6" s="1"/>
  <c r="N62"/>
  <c r="N6" s="1"/>
  <c r="O62"/>
  <c r="O6" s="1"/>
  <c r="P62"/>
  <c r="P6" s="1"/>
  <c r="D261"/>
  <c r="D19" s="1"/>
  <c r="T19" s="1"/>
  <c r="F267"/>
  <c r="G267"/>
  <c r="H267"/>
  <c r="I267"/>
  <c r="J267"/>
  <c r="K267"/>
  <c r="L267"/>
  <c r="L20" s="1"/>
  <c r="M267"/>
  <c r="M20" s="1"/>
  <c r="N267"/>
  <c r="N20" s="1"/>
  <c r="O267"/>
  <c r="O20" s="1"/>
  <c r="P267"/>
  <c r="P20" s="1"/>
  <c r="D267"/>
  <c r="T267" s="1"/>
  <c r="E23"/>
  <c r="R23" s="1"/>
  <c r="E24"/>
  <c r="R24" s="1"/>
  <c r="E25"/>
  <c r="R25" s="1"/>
  <c r="E26"/>
  <c r="R26" s="1"/>
  <c r="E27"/>
  <c r="R27" s="1"/>
  <c r="E28"/>
  <c r="R28" s="1"/>
  <c r="E29"/>
  <c r="R29" s="1"/>
  <c r="E30"/>
  <c r="R30" s="1"/>
  <c r="E31"/>
  <c r="R31" s="1"/>
  <c r="E32"/>
  <c r="R32" s="1"/>
  <c r="E33"/>
  <c r="R33" s="1"/>
  <c r="E34"/>
  <c r="R34" s="1"/>
  <c r="E35"/>
  <c r="R35" s="1"/>
  <c r="E36"/>
  <c r="R36" s="1"/>
  <c r="E37"/>
  <c r="R37" s="1"/>
  <c r="E38"/>
  <c r="R38" s="1"/>
  <c r="E39"/>
  <c r="R39" s="1"/>
  <c r="E40"/>
  <c r="R40" s="1"/>
  <c r="E41"/>
  <c r="R41" s="1"/>
  <c r="E42"/>
  <c r="R42" s="1"/>
  <c r="E43"/>
  <c r="R43" s="1"/>
  <c r="E44"/>
  <c r="R44" s="1"/>
  <c r="E45"/>
  <c r="R45" s="1"/>
  <c r="E46"/>
  <c r="R46" s="1"/>
  <c r="E47"/>
  <c r="R47" s="1"/>
  <c r="E49"/>
  <c r="R49" s="1"/>
  <c r="E50"/>
  <c r="R50" s="1"/>
  <c r="E51"/>
  <c r="R51" s="1"/>
  <c r="E52"/>
  <c r="R52" s="1"/>
  <c r="E53"/>
  <c r="R53" s="1"/>
  <c r="E54"/>
  <c r="R54" s="1"/>
  <c r="E55"/>
  <c r="R55" s="1"/>
  <c r="E56"/>
  <c r="E58"/>
  <c r="R58" s="1"/>
  <c r="E59"/>
  <c r="R59" s="1"/>
  <c r="E60"/>
  <c r="R60" s="1"/>
  <c r="E61"/>
  <c r="R61" s="1"/>
  <c r="E63"/>
  <c r="R63" s="1"/>
  <c r="E64"/>
  <c r="R64" s="1"/>
  <c r="E65"/>
  <c r="R65" s="1"/>
  <c r="E66"/>
  <c r="R66" s="1"/>
  <c r="E67"/>
  <c r="R67" s="1"/>
  <c r="E68"/>
  <c r="R68" s="1"/>
  <c r="E69"/>
  <c r="R69" s="1"/>
  <c r="E70"/>
  <c r="E71"/>
  <c r="R71" s="1"/>
  <c r="E72"/>
  <c r="R72" s="1"/>
  <c r="E73"/>
  <c r="R73" s="1"/>
  <c r="E74"/>
  <c r="R74" s="1"/>
  <c r="E75"/>
  <c r="R75" s="1"/>
  <c r="E77"/>
  <c r="R77" s="1"/>
  <c r="E78"/>
  <c r="R78" s="1"/>
  <c r="E79"/>
  <c r="R79" s="1"/>
  <c r="E80"/>
  <c r="R80" s="1"/>
  <c r="E81"/>
  <c r="R81" s="1"/>
  <c r="E82"/>
  <c r="R82" s="1"/>
  <c r="E83"/>
  <c r="R83" s="1"/>
  <c r="E84"/>
  <c r="R84" s="1"/>
  <c r="E85"/>
  <c r="R85" s="1"/>
  <c r="E86"/>
  <c r="R86" s="1"/>
  <c r="E87"/>
  <c r="R87" s="1"/>
  <c r="E88"/>
  <c r="R88" s="1"/>
  <c r="E89"/>
  <c r="R89" s="1"/>
  <c r="E90"/>
  <c r="R90" s="1"/>
  <c r="E91"/>
  <c r="R91" s="1"/>
  <c r="E92"/>
  <c r="R92" s="1"/>
  <c r="E93"/>
  <c r="R93" s="1"/>
  <c r="E94"/>
  <c r="R94" s="1"/>
  <c r="E95"/>
  <c r="R95" s="1"/>
  <c r="E96"/>
  <c r="R96" s="1"/>
  <c r="E97"/>
  <c r="R97" s="1"/>
  <c r="E98"/>
  <c r="R98" s="1"/>
  <c r="E99"/>
  <c r="R99" s="1"/>
  <c r="E100"/>
  <c r="R100" s="1"/>
  <c r="E102"/>
  <c r="E103"/>
  <c r="R103" s="1"/>
  <c r="E104"/>
  <c r="R104" s="1"/>
  <c r="E105"/>
  <c r="R105" s="1"/>
  <c r="E106"/>
  <c r="R106" s="1"/>
  <c r="E107"/>
  <c r="R107" s="1"/>
  <c r="E108"/>
  <c r="R108" s="1"/>
  <c r="E109"/>
  <c r="R109" s="1"/>
  <c r="E110"/>
  <c r="R110" s="1"/>
  <c r="E111"/>
  <c r="R111" s="1"/>
  <c r="E112"/>
  <c r="R112" s="1"/>
  <c r="E113"/>
  <c r="R113" s="1"/>
  <c r="E114"/>
  <c r="R114" s="1"/>
  <c r="E115"/>
  <c r="R115" s="1"/>
  <c r="E116"/>
  <c r="R116" s="1"/>
  <c r="E117"/>
  <c r="R117" s="1"/>
  <c r="E119"/>
  <c r="E120"/>
  <c r="R120" s="1"/>
  <c r="E121"/>
  <c r="R121" s="1"/>
  <c r="E122"/>
  <c r="R122" s="1"/>
  <c r="E123"/>
  <c r="R123" s="1"/>
  <c r="E124"/>
  <c r="R124" s="1"/>
  <c r="E125"/>
  <c r="R125" s="1"/>
  <c r="E126"/>
  <c r="R126" s="1"/>
  <c r="E127"/>
  <c r="R127" s="1"/>
  <c r="E128"/>
  <c r="R128" s="1"/>
  <c r="E129"/>
  <c r="R129" s="1"/>
  <c r="E130"/>
  <c r="R130" s="1"/>
  <c r="E131"/>
  <c r="R131" s="1"/>
  <c r="E132"/>
  <c r="R132" s="1"/>
  <c r="E133"/>
  <c r="R133" s="1"/>
  <c r="E134"/>
  <c r="R134" s="1"/>
  <c r="E135"/>
  <c r="R135" s="1"/>
  <c r="E136"/>
  <c r="R136" s="1"/>
  <c r="E137"/>
  <c r="R137" s="1"/>
  <c r="E138"/>
  <c r="R138" s="1"/>
  <c r="E139"/>
  <c r="R139" s="1"/>
  <c r="E140"/>
  <c r="R140" s="1"/>
  <c r="E142"/>
  <c r="E143"/>
  <c r="R143" s="1"/>
  <c r="E144"/>
  <c r="R144" s="1"/>
  <c r="E145"/>
  <c r="R145" s="1"/>
  <c r="E146"/>
  <c r="R146" s="1"/>
  <c r="E147"/>
  <c r="R147" s="1"/>
  <c r="E148"/>
  <c r="R148" s="1"/>
  <c r="E149"/>
  <c r="R149" s="1"/>
  <c r="E150"/>
  <c r="R150" s="1"/>
  <c r="E151"/>
  <c r="R151" s="1"/>
  <c r="E152"/>
  <c r="R152" s="1"/>
  <c r="E153"/>
  <c r="R153" s="1"/>
  <c r="E154"/>
  <c r="R154" s="1"/>
  <c r="E155"/>
  <c r="R155" s="1"/>
  <c r="E156"/>
  <c r="R156" s="1"/>
  <c r="E157"/>
  <c r="R157" s="1"/>
  <c r="E158"/>
  <c r="R158" s="1"/>
  <c r="E160"/>
  <c r="R160" s="1"/>
  <c r="E161"/>
  <c r="R161" s="1"/>
  <c r="E162"/>
  <c r="R162" s="1"/>
  <c r="E163"/>
  <c r="R163" s="1"/>
  <c r="E164"/>
  <c r="R164" s="1"/>
  <c r="E165"/>
  <c r="R165" s="1"/>
  <c r="E166"/>
  <c r="R166" s="1"/>
  <c r="E167"/>
  <c r="R167" s="1"/>
  <c r="E168"/>
  <c r="R168" s="1"/>
  <c r="E169"/>
  <c r="R169" s="1"/>
  <c r="E170"/>
  <c r="R170" s="1"/>
  <c r="E171"/>
  <c r="R171" s="1"/>
  <c r="E172"/>
  <c r="R172" s="1"/>
  <c r="E173"/>
  <c r="R173" s="1"/>
  <c r="E174"/>
  <c r="R174" s="1"/>
  <c r="E175"/>
  <c r="R175" s="1"/>
  <c r="E177"/>
  <c r="R177" s="1"/>
  <c r="E178"/>
  <c r="R178" s="1"/>
  <c r="E179"/>
  <c r="R179" s="1"/>
  <c r="E180"/>
  <c r="R180" s="1"/>
  <c r="E181"/>
  <c r="R181" s="1"/>
  <c r="E182"/>
  <c r="R182" s="1"/>
  <c r="E183"/>
  <c r="R183" s="1"/>
  <c r="E184"/>
  <c r="R184" s="1"/>
  <c r="E186"/>
  <c r="R186" s="1"/>
  <c r="E187"/>
  <c r="R187" s="1"/>
  <c r="E188"/>
  <c r="R188" s="1"/>
  <c r="E189"/>
  <c r="E190"/>
  <c r="R190" s="1"/>
  <c r="E191"/>
  <c r="R191" s="1"/>
  <c r="E192"/>
  <c r="R192" s="1"/>
  <c r="E193"/>
  <c r="R193" s="1"/>
  <c r="E194"/>
  <c r="R194" s="1"/>
  <c r="E196"/>
  <c r="R196" s="1"/>
  <c r="E197"/>
  <c r="R197" s="1"/>
  <c r="E198"/>
  <c r="R198" s="1"/>
  <c r="E199"/>
  <c r="R199" s="1"/>
  <c r="E200"/>
  <c r="R200" s="1"/>
  <c r="E201"/>
  <c r="R201" s="1"/>
  <c r="E202"/>
  <c r="R202" s="1"/>
  <c r="E203"/>
  <c r="R203" s="1"/>
  <c r="E204"/>
  <c r="R204" s="1"/>
  <c r="E205"/>
  <c r="R205" s="1"/>
  <c r="E206"/>
  <c r="R206" s="1"/>
  <c r="E208"/>
  <c r="R208" s="1"/>
  <c r="E209"/>
  <c r="R209" s="1"/>
  <c r="E210"/>
  <c r="R210" s="1"/>
  <c r="E211"/>
  <c r="R211" s="1"/>
  <c r="E212"/>
  <c r="R212" s="1"/>
  <c r="E213"/>
  <c r="R213" s="1"/>
  <c r="E214"/>
  <c r="R214" s="1"/>
  <c r="E215"/>
  <c r="R215" s="1"/>
  <c r="E216"/>
  <c r="R216" s="1"/>
  <c r="E217"/>
  <c r="R217" s="1"/>
  <c r="E218"/>
  <c r="R218" s="1"/>
  <c r="E219"/>
  <c r="R219" s="1"/>
  <c r="E220"/>
  <c r="R220" s="1"/>
  <c r="E221"/>
  <c r="R221" s="1"/>
  <c r="E222"/>
  <c r="R222" s="1"/>
  <c r="E223"/>
  <c r="R223" s="1"/>
  <c r="E224"/>
  <c r="R224" s="1"/>
  <c r="E226"/>
  <c r="E227"/>
  <c r="R227" s="1"/>
  <c r="E228"/>
  <c r="R228" s="1"/>
  <c r="E229"/>
  <c r="R229" s="1"/>
  <c r="E230"/>
  <c r="R230" s="1"/>
  <c r="E231"/>
  <c r="R231" s="1"/>
  <c r="E232"/>
  <c r="R232" s="1"/>
  <c r="E234"/>
  <c r="R234" s="1"/>
  <c r="E235"/>
  <c r="R235" s="1"/>
  <c r="E236"/>
  <c r="R236" s="1"/>
  <c r="E237"/>
  <c r="R237" s="1"/>
  <c r="E238"/>
  <c r="R238" s="1"/>
  <c r="E239"/>
  <c r="R239" s="1"/>
  <c r="E240"/>
  <c r="R240" s="1"/>
  <c r="E241"/>
  <c r="R241" s="1"/>
  <c r="E242"/>
  <c r="R242" s="1"/>
  <c r="E243"/>
  <c r="R243" s="1"/>
  <c r="E244"/>
  <c r="R244" s="1"/>
  <c r="E245"/>
  <c r="R245" s="1"/>
  <c r="E246"/>
  <c r="R246" s="1"/>
  <c r="E248"/>
  <c r="R248" s="1"/>
  <c r="E249"/>
  <c r="R249" s="1"/>
  <c r="E250"/>
  <c r="R250" s="1"/>
  <c r="E251"/>
  <c r="R251" s="1"/>
  <c r="E252"/>
  <c r="R252" s="1"/>
  <c r="E253"/>
  <c r="R253" s="1"/>
  <c r="E254"/>
  <c r="R254" s="1"/>
  <c r="E255"/>
  <c r="R255" s="1"/>
  <c r="E256"/>
  <c r="R256" s="1"/>
  <c r="E257"/>
  <c r="R257" s="1"/>
  <c r="E258"/>
  <c r="R258" s="1"/>
  <c r="E259"/>
  <c r="R259" s="1"/>
  <c r="E260"/>
  <c r="R260" s="1"/>
  <c r="E262"/>
  <c r="R262" s="1"/>
  <c r="E263"/>
  <c r="E264"/>
  <c r="R264" s="1"/>
  <c r="E265"/>
  <c r="R265" s="1"/>
  <c r="E266"/>
  <c r="R266" s="1"/>
  <c r="E22"/>
  <c r="R22" s="1"/>
  <c r="F21"/>
  <c r="G21"/>
  <c r="H21"/>
  <c r="I21"/>
  <c r="J21"/>
  <c r="K21"/>
  <c r="Q22"/>
  <c r="W22" s="1"/>
  <c r="X22" s="1"/>
  <c r="Z22" s="1"/>
  <c r="Q23"/>
  <c r="W23" s="1"/>
  <c r="X23" s="1"/>
  <c r="Z23" s="1"/>
  <c r="Q24"/>
  <c r="W24" s="1"/>
  <c r="X24" s="1"/>
  <c r="Z24" s="1"/>
  <c r="Q25"/>
  <c r="S25" s="1"/>
  <c r="Q26"/>
  <c r="U26" s="1"/>
  <c r="V26" s="1"/>
  <c r="Y26" s="1"/>
  <c r="Q27"/>
  <c r="Q28"/>
  <c r="W28" s="1"/>
  <c r="X28" s="1"/>
  <c r="Z28" s="1"/>
  <c r="Q29"/>
  <c r="S29" s="1"/>
  <c r="Q30"/>
  <c r="Q31"/>
  <c r="W31" s="1"/>
  <c r="X31" s="1"/>
  <c r="Z31" s="1"/>
  <c r="Q32"/>
  <c r="W32" s="1"/>
  <c r="X32" s="1"/>
  <c r="Z32" s="1"/>
  <c r="Q33"/>
  <c r="S33" s="1"/>
  <c r="Q34"/>
  <c r="Q35"/>
  <c r="W35" s="1"/>
  <c r="X35" s="1"/>
  <c r="Z35" s="1"/>
  <c r="Q36"/>
  <c r="W36" s="1"/>
  <c r="X36" s="1"/>
  <c r="Z36" s="1"/>
  <c r="Q37"/>
  <c r="S37" s="1"/>
  <c r="Q38"/>
  <c r="W38" s="1"/>
  <c r="X38" s="1"/>
  <c r="Z38" s="1"/>
  <c r="Q39"/>
  <c r="W39" s="1"/>
  <c r="X39" s="1"/>
  <c r="Z39" s="1"/>
  <c r="Q40"/>
  <c r="W40" s="1"/>
  <c r="X40" s="1"/>
  <c r="Z40" s="1"/>
  <c r="Q41"/>
  <c r="S41" s="1"/>
  <c r="Q42"/>
  <c r="S42" s="1"/>
  <c r="Q43"/>
  <c r="Q44"/>
  <c r="W44" s="1"/>
  <c r="X44" s="1"/>
  <c r="Z44" s="1"/>
  <c r="Q45"/>
  <c r="S45" s="1"/>
  <c r="Q46"/>
  <c r="Q47"/>
  <c r="W47" s="1"/>
  <c r="X47" s="1"/>
  <c r="Z47" s="1"/>
  <c r="Q49"/>
  <c r="S49" s="1"/>
  <c r="Q50"/>
  <c r="W50" s="1"/>
  <c r="X50" s="1"/>
  <c r="Z50" s="1"/>
  <c r="Q51"/>
  <c r="Q52"/>
  <c r="W52" s="1"/>
  <c r="X52" s="1"/>
  <c r="Z52" s="1"/>
  <c r="Q53"/>
  <c r="S53" s="1"/>
  <c r="Q54"/>
  <c r="W54" s="1"/>
  <c r="X54" s="1"/>
  <c r="Z54" s="1"/>
  <c r="Q55"/>
  <c r="W55" s="1"/>
  <c r="X55" s="1"/>
  <c r="Z55" s="1"/>
  <c r="Q56"/>
  <c r="W56" s="1"/>
  <c r="X56" s="1"/>
  <c r="Z56" s="1"/>
  <c r="Q57"/>
  <c r="S57" s="1"/>
  <c r="Q58"/>
  <c r="U58" s="1"/>
  <c r="V58" s="1"/>
  <c r="Y58" s="1"/>
  <c r="Q59"/>
  <c r="Q60"/>
  <c r="W60" s="1"/>
  <c r="X60" s="1"/>
  <c r="Z60" s="1"/>
  <c r="Q61"/>
  <c r="S61" s="1"/>
  <c r="Q63"/>
  <c r="Q64"/>
  <c r="W64" s="1"/>
  <c r="X64" s="1"/>
  <c r="Z64" s="1"/>
  <c r="Q65"/>
  <c r="S65" s="1"/>
  <c r="Q66"/>
  <c r="W66" s="1"/>
  <c r="X66" s="1"/>
  <c r="Z66" s="1"/>
  <c r="Q67"/>
  <c r="W67" s="1"/>
  <c r="X67" s="1"/>
  <c r="Z67" s="1"/>
  <c r="Q68"/>
  <c r="W68" s="1"/>
  <c r="X68" s="1"/>
  <c r="Z68" s="1"/>
  <c r="Q69"/>
  <c r="S69" s="1"/>
  <c r="Q70"/>
  <c r="W70" s="1"/>
  <c r="X70" s="1"/>
  <c r="Z70" s="1"/>
  <c r="Q71"/>
  <c r="W71" s="1"/>
  <c r="X71" s="1"/>
  <c r="Z71" s="1"/>
  <c r="Q72"/>
  <c r="W72" s="1"/>
  <c r="X72" s="1"/>
  <c r="Z72" s="1"/>
  <c r="Q73"/>
  <c r="S73" s="1"/>
  <c r="Q74"/>
  <c r="W74" s="1"/>
  <c r="X74" s="1"/>
  <c r="Z74" s="1"/>
  <c r="Q75"/>
  <c r="W75" s="1"/>
  <c r="X75" s="1"/>
  <c r="Z75" s="1"/>
  <c r="Q77"/>
  <c r="W77" s="1"/>
  <c r="Q78"/>
  <c r="Q79"/>
  <c r="W79" s="1"/>
  <c r="X79" s="1"/>
  <c r="Z79" s="1"/>
  <c r="Q80"/>
  <c r="W80" s="1"/>
  <c r="X80" s="1"/>
  <c r="Z80" s="1"/>
  <c r="Q81"/>
  <c r="W81" s="1"/>
  <c r="X81" s="1"/>
  <c r="Z81" s="1"/>
  <c r="Q82"/>
  <c r="Q83"/>
  <c r="W83" s="1"/>
  <c r="X83" s="1"/>
  <c r="Z83" s="1"/>
  <c r="Q84"/>
  <c r="W84" s="1"/>
  <c r="X84" s="1"/>
  <c r="Z84" s="1"/>
  <c r="Q85"/>
  <c r="W85" s="1"/>
  <c r="X85" s="1"/>
  <c r="Z85" s="1"/>
  <c r="Q86"/>
  <c r="S86" s="1"/>
  <c r="Q87"/>
  <c r="W87" s="1"/>
  <c r="X87" s="1"/>
  <c r="Z87" s="1"/>
  <c r="Q88"/>
  <c r="W88" s="1"/>
  <c r="X88" s="1"/>
  <c r="Z88" s="1"/>
  <c r="Q89"/>
  <c r="W89" s="1"/>
  <c r="X89" s="1"/>
  <c r="Z89" s="1"/>
  <c r="Q90"/>
  <c r="S90" s="1"/>
  <c r="Q91"/>
  <c r="W91" s="1"/>
  <c r="X91" s="1"/>
  <c r="Z91" s="1"/>
  <c r="Q92"/>
  <c r="W92" s="1"/>
  <c r="X92" s="1"/>
  <c r="Z92" s="1"/>
  <c r="Q93"/>
  <c r="W93" s="1"/>
  <c r="X93" s="1"/>
  <c r="Z93" s="1"/>
  <c r="Q94"/>
  <c r="Q95"/>
  <c r="W95" s="1"/>
  <c r="X95" s="1"/>
  <c r="Z95" s="1"/>
  <c r="Q96"/>
  <c r="W96" s="1"/>
  <c r="X96" s="1"/>
  <c r="Z96" s="1"/>
  <c r="Q97"/>
  <c r="W97" s="1"/>
  <c r="X97" s="1"/>
  <c r="Z97" s="1"/>
  <c r="Q98"/>
  <c r="Q99"/>
  <c r="W99" s="1"/>
  <c r="X99" s="1"/>
  <c r="Z99" s="1"/>
  <c r="Q100"/>
  <c r="W100" s="1"/>
  <c r="X100" s="1"/>
  <c r="Z100" s="1"/>
  <c r="Q102"/>
  <c r="U102" s="1"/>
  <c r="V102" s="1"/>
  <c r="Y102" s="1"/>
  <c r="Q103"/>
  <c r="S103" s="1"/>
  <c r="Q104"/>
  <c r="W104" s="1"/>
  <c r="X104" s="1"/>
  <c r="Z104" s="1"/>
  <c r="Q105"/>
  <c r="W105" s="1"/>
  <c r="X105" s="1"/>
  <c r="Z105" s="1"/>
  <c r="Q106"/>
  <c r="Q107"/>
  <c r="S107" s="1"/>
  <c r="Q108"/>
  <c r="W108" s="1"/>
  <c r="X108" s="1"/>
  <c r="Z108" s="1"/>
  <c r="Q109"/>
  <c r="W109" s="1"/>
  <c r="X109" s="1"/>
  <c r="Z109" s="1"/>
  <c r="Q110"/>
  <c r="Q111"/>
  <c r="S111" s="1"/>
  <c r="Q112"/>
  <c r="W112" s="1"/>
  <c r="X112" s="1"/>
  <c r="Z112" s="1"/>
  <c r="Q113"/>
  <c r="W113" s="1"/>
  <c r="X113" s="1"/>
  <c r="Z113" s="1"/>
  <c r="Q114"/>
  <c r="Q115"/>
  <c r="S115" s="1"/>
  <c r="Q116"/>
  <c r="W116" s="1"/>
  <c r="X116" s="1"/>
  <c r="Z116" s="1"/>
  <c r="Q117"/>
  <c r="W117" s="1"/>
  <c r="X117" s="1"/>
  <c r="Z117" s="1"/>
  <c r="Q119"/>
  <c r="Q120"/>
  <c r="S120" s="1"/>
  <c r="Q121"/>
  <c r="W121" s="1"/>
  <c r="X121" s="1"/>
  <c r="Z121" s="1"/>
  <c r="Q122"/>
  <c r="W122" s="1"/>
  <c r="X122" s="1"/>
  <c r="Z122" s="1"/>
  <c r="Q123"/>
  <c r="W123" s="1"/>
  <c r="X123" s="1"/>
  <c r="Z123" s="1"/>
  <c r="Q124"/>
  <c r="S124" s="1"/>
  <c r="Q125"/>
  <c r="W125" s="1"/>
  <c r="X125" s="1"/>
  <c r="Z125" s="1"/>
  <c r="Q126"/>
  <c r="W126" s="1"/>
  <c r="X126" s="1"/>
  <c r="Z126" s="1"/>
  <c r="Q127"/>
  <c r="W127" s="1"/>
  <c r="X127" s="1"/>
  <c r="Z127" s="1"/>
  <c r="Q128"/>
  <c r="S128" s="1"/>
  <c r="Q129"/>
  <c r="W129" s="1"/>
  <c r="X129" s="1"/>
  <c r="Z129" s="1"/>
  <c r="Q130"/>
  <c r="Q131"/>
  <c r="W131" s="1"/>
  <c r="X131" s="1"/>
  <c r="Z131" s="1"/>
  <c r="Q132"/>
  <c r="S132" s="1"/>
  <c r="Q133"/>
  <c r="Q134"/>
  <c r="U134" s="1"/>
  <c r="V134" s="1"/>
  <c r="Y134" s="1"/>
  <c r="Q135"/>
  <c r="Q136"/>
  <c r="Q137"/>
  <c r="S137" s="1"/>
  <c r="Q138"/>
  <c r="W138" s="1"/>
  <c r="X138" s="1"/>
  <c r="Z138" s="1"/>
  <c r="Q139"/>
  <c r="W139" s="1"/>
  <c r="X139" s="1"/>
  <c r="Z139" s="1"/>
  <c r="Q140"/>
  <c r="Q142"/>
  <c r="Q143"/>
  <c r="U143" s="1"/>
  <c r="V143" s="1"/>
  <c r="Y143" s="1"/>
  <c r="Q144"/>
  <c r="Q145"/>
  <c r="Q146"/>
  <c r="S146" s="1"/>
  <c r="Q147"/>
  <c r="W147" s="1"/>
  <c r="X147" s="1"/>
  <c r="Z147" s="1"/>
  <c r="Q148"/>
  <c r="Q149"/>
  <c r="Q150"/>
  <c r="Q151"/>
  <c r="U151" s="1"/>
  <c r="V151" s="1"/>
  <c r="Y151" s="1"/>
  <c r="Q152"/>
  <c r="Q153"/>
  <c r="Q154"/>
  <c r="S154" s="1"/>
  <c r="Q155"/>
  <c r="W155" s="1"/>
  <c r="X155" s="1"/>
  <c r="Z155" s="1"/>
  <c r="Q156"/>
  <c r="W156" s="1"/>
  <c r="X156" s="1"/>
  <c r="Z156" s="1"/>
  <c r="Q157"/>
  <c r="Q158"/>
  <c r="Q160"/>
  <c r="W160" s="1"/>
  <c r="X160" s="1"/>
  <c r="Z160" s="1"/>
  <c r="Q161"/>
  <c r="Q162"/>
  <c r="Q163"/>
  <c r="U163" s="1"/>
  <c r="V163" s="1"/>
  <c r="Y163" s="1"/>
  <c r="Q164"/>
  <c r="U164" s="1"/>
  <c r="V164" s="1"/>
  <c r="Y164" s="1"/>
  <c r="Q165"/>
  <c r="Q166"/>
  <c r="Q167"/>
  <c r="U167" s="1"/>
  <c r="V167" s="1"/>
  <c r="Y167" s="1"/>
  <c r="Q168"/>
  <c r="U168" s="1"/>
  <c r="V168" s="1"/>
  <c r="Y168" s="1"/>
  <c r="Q169"/>
  <c r="Q170"/>
  <c r="Q171"/>
  <c r="U171" s="1"/>
  <c r="V171" s="1"/>
  <c r="Y171" s="1"/>
  <c r="Q172"/>
  <c r="S172" s="1"/>
  <c r="Q173"/>
  <c r="Q174"/>
  <c r="Q175"/>
  <c r="U175" s="1"/>
  <c r="V175" s="1"/>
  <c r="Y175" s="1"/>
  <c r="Q177"/>
  <c r="U177" s="1"/>
  <c r="Q178"/>
  <c r="Q179"/>
  <c r="Q180"/>
  <c r="U180" s="1"/>
  <c r="V180" s="1"/>
  <c r="Y180" s="1"/>
  <c r="Q181"/>
  <c r="W181" s="1"/>
  <c r="X181" s="1"/>
  <c r="Z181" s="1"/>
  <c r="Q182"/>
  <c r="Q183"/>
  <c r="Q184"/>
  <c r="U184" s="1"/>
  <c r="V184" s="1"/>
  <c r="Y184" s="1"/>
  <c r="Q186"/>
  <c r="U186" s="1"/>
  <c r="Q187"/>
  <c r="Q188"/>
  <c r="Q189"/>
  <c r="U189" s="1"/>
  <c r="V189" s="1"/>
  <c r="Y189" s="1"/>
  <c r="Q190"/>
  <c r="U190" s="1"/>
  <c r="V190" s="1"/>
  <c r="Y190" s="1"/>
  <c r="Q191"/>
  <c r="Q192"/>
  <c r="Q193"/>
  <c r="U193" s="1"/>
  <c r="V193" s="1"/>
  <c r="Y193" s="1"/>
  <c r="Q194"/>
  <c r="U194" s="1"/>
  <c r="V194" s="1"/>
  <c r="Y194" s="1"/>
  <c r="Q196"/>
  <c r="U196" s="1"/>
  <c r="Q197"/>
  <c r="S197" s="1"/>
  <c r="Q198"/>
  <c r="U198" s="1"/>
  <c r="V198" s="1"/>
  <c r="Y198" s="1"/>
  <c r="Q199"/>
  <c r="S199" s="1"/>
  <c r="Q200"/>
  <c r="Q201"/>
  <c r="Q202"/>
  <c r="U202" s="1"/>
  <c r="V202" s="1"/>
  <c r="Y202" s="1"/>
  <c r="Q203"/>
  <c r="U203" s="1"/>
  <c r="V203" s="1"/>
  <c r="Y203" s="1"/>
  <c r="Q204"/>
  <c r="Q205"/>
  <c r="S205" s="1"/>
  <c r="Q206"/>
  <c r="U206" s="1"/>
  <c r="V206" s="1"/>
  <c r="Y206" s="1"/>
  <c r="Q208"/>
  <c r="W208" s="1"/>
  <c r="X208" s="1"/>
  <c r="Z208" s="1"/>
  <c r="Q209"/>
  <c r="Q210"/>
  <c r="U210" s="1"/>
  <c r="V210" s="1"/>
  <c r="Y210" s="1"/>
  <c r="Q211"/>
  <c r="U211" s="1"/>
  <c r="V211" s="1"/>
  <c r="Y211" s="1"/>
  <c r="Q212"/>
  <c r="W212" s="1"/>
  <c r="X212" s="1"/>
  <c r="Z212" s="1"/>
  <c r="Q213"/>
  <c r="U213" s="1"/>
  <c r="V213" s="1"/>
  <c r="Y213" s="1"/>
  <c r="Q214"/>
  <c r="U214" s="1"/>
  <c r="V214" s="1"/>
  <c r="Y214" s="1"/>
  <c r="Q215"/>
  <c r="U215" s="1"/>
  <c r="V215" s="1"/>
  <c r="Y215" s="1"/>
  <c r="Q216"/>
  <c r="W216" s="1"/>
  <c r="X216" s="1"/>
  <c r="Z216" s="1"/>
  <c r="Q217"/>
  <c r="Q218"/>
  <c r="U218" s="1"/>
  <c r="V218" s="1"/>
  <c r="Y218" s="1"/>
  <c r="Q219"/>
  <c r="U219" s="1"/>
  <c r="V219" s="1"/>
  <c r="Y219" s="1"/>
  <c r="Q220"/>
  <c r="W220" s="1"/>
  <c r="X220" s="1"/>
  <c r="Z220" s="1"/>
  <c r="Q221"/>
  <c r="Q222"/>
  <c r="U222" s="1"/>
  <c r="V222" s="1"/>
  <c r="Y222" s="1"/>
  <c r="Q223"/>
  <c r="U223" s="1"/>
  <c r="V223" s="1"/>
  <c r="Y223" s="1"/>
  <c r="Q224"/>
  <c r="W224" s="1"/>
  <c r="X224" s="1"/>
  <c r="Z224" s="1"/>
  <c r="Q226"/>
  <c r="Q227"/>
  <c r="U227" s="1"/>
  <c r="V227" s="1"/>
  <c r="Y227" s="1"/>
  <c r="Q228"/>
  <c r="U228" s="1"/>
  <c r="V228" s="1"/>
  <c r="Y228" s="1"/>
  <c r="Q229"/>
  <c r="W229" s="1"/>
  <c r="X229" s="1"/>
  <c r="Z229" s="1"/>
  <c r="Q230"/>
  <c r="U230" s="1"/>
  <c r="V230" s="1"/>
  <c r="Y230" s="1"/>
  <c r="Q231"/>
  <c r="U231" s="1"/>
  <c r="V231" s="1"/>
  <c r="Y231" s="1"/>
  <c r="Q232"/>
  <c r="U232" s="1"/>
  <c r="V232" s="1"/>
  <c r="Y232" s="1"/>
  <c r="Q234"/>
  <c r="W234" s="1"/>
  <c r="X234" s="1"/>
  <c r="Z234" s="1"/>
  <c r="Q235"/>
  <c r="Q236"/>
  <c r="U236" s="1"/>
  <c r="V236" s="1"/>
  <c r="Y236" s="1"/>
  <c r="Q237"/>
  <c r="U237" s="1"/>
  <c r="V237" s="1"/>
  <c r="Y237" s="1"/>
  <c r="Q238"/>
  <c r="W238" s="1"/>
  <c r="X238" s="1"/>
  <c r="Z238" s="1"/>
  <c r="Q239"/>
  <c r="Q240"/>
  <c r="U240" s="1"/>
  <c r="V240" s="1"/>
  <c r="Y240" s="1"/>
  <c r="Q241"/>
  <c r="U241" s="1"/>
  <c r="V241" s="1"/>
  <c r="Y241" s="1"/>
  <c r="Q242"/>
  <c r="W242" s="1"/>
  <c r="X242" s="1"/>
  <c r="Z242" s="1"/>
  <c r="Q243"/>
  <c r="Q244"/>
  <c r="U244" s="1"/>
  <c r="V244" s="1"/>
  <c r="Y244" s="1"/>
  <c r="Q245"/>
  <c r="U245" s="1"/>
  <c r="V245" s="1"/>
  <c r="Y245" s="1"/>
  <c r="Q246"/>
  <c r="W246" s="1"/>
  <c r="X246" s="1"/>
  <c r="Z246" s="1"/>
  <c r="Q248"/>
  <c r="U248" s="1"/>
  <c r="Q249"/>
  <c r="U249" s="1"/>
  <c r="V249" s="1"/>
  <c r="Y249" s="1"/>
  <c r="Q250"/>
  <c r="S250" s="1"/>
  <c r="Q251"/>
  <c r="W251" s="1"/>
  <c r="X251" s="1"/>
  <c r="Z251" s="1"/>
  <c r="Q252"/>
  <c r="Q253"/>
  <c r="U253" s="1"/>
  <c r="V253" s="1"/>
  <c r="Y253" s="1"/>
  <c r="Q254"/>
  <c r="S254" s="1"/>
  <c r="Q255"/>
  <c r="W255" s="1"/>
  <c r="X255" s="1"/>
  <c r="Z255" s="1"/>
  <c r="Q256"/>
  <c r="Q257"/>
  <c r="U257" s="1"/>
  <c r="V257" s="1"/>
  <c r="Y257" s="1"/>
  <c r="Q258"/>
  <c r="Q259"/>
  <c r="W259" s="1"/>
  <c r="X259" s="1"/>
  <c r="Z259" s="1"/>
  <c r="Q260"/>
  <c r="Q262"/>
  <c r="U262" s="1"/>
  <c r="V262" s="1"/>
  <c r="Y262" s="1"/>
  <c r="Q263"/>
  <c r="Q264"/>
  <c r="W264" s="1"/>
  <c r="X264" s="1"/>
  <c r="Z264" s="1"/>
  <c r="Q265"/>
  <c r="U265" s="1"/>
  <c r="V265" s="1"/>
  <c r="Y265" s="1"/>
  <c r="Q266"/>
  <c r="U266" s="1"/>
  <c r="V266" s="1"/>
  <c r="Y266" s="1"/>
  <c r="F48"/>
  <c r="G48"/>
  <c r="H48"/>
  <c r="I48"/>
  <c r="J48"/>
  <c r="K48"/>
  <c r="L48"/>
  <c r="L5" s="1"/>
  <c r="M48"/>
  <c r="M5" s="1"/>
  <c r="N48"/>
  <c r="N5" s="1"/>
  <c r="O48"/>
  <c r="O5" s="1"/>
  <c r="P48"/>
  <c r="P5" s="1"/>
  <c r="D48"/>
  <c r="T48" s="1"/>
  <c r="J187" i="5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D20" i="1" l="1"/>
  <c r="T20" s="1"/>
  <c r="W215"/>
  <c r="X215" s="1"/>
  <c r="Z215" s="1"/>
  <c r="T8"/>
  <c r="S214"/>
  <c r="S147"/>
  <c r="T176"/>
  <c r="U172"/>
  <c r="V172" s="1"/>
  <c r="Y172" s="1"/>
  <c r="Q141"/>
  <c r="S224"/>
  <c r="S164"/>
  <c r="T233"/>
  <c r="T17" s="1"/>
  <c r="W249"/>
  <c r="X249" s="1"/>
  <c r="Z249" s="1"/>
  <c r="W151"/>
  <c r="X151" s="1"/>
  <c r="Z151" s="1"/>
  <c r="U199"/>
  <c r="V199" s="1"/>
  <c r="Y199" s="1"/>
  <c r="S238"/>
  <c r="S181"/>
  <c r="W172"/>
  <c r="X172" s="1"/>
  <c r="Z172" s="1"/>
  <c r="U224"/>
  <c r="V224" s="1"/>
  <c r="Y224" s="1"/>
  <c r="S198"/>
  <c r="S35"/>
  <c r="W190"/>
  <c r="X190" s="1"/>
  <c r="Z190" s="1"/>
  <c r="U138"/>
  <c r="V138" s="1"/>
  <c r="Y138" s="1"/>
  <c r="T159"/>
  <c r="E141"/>
  <c r="E48"/>
  <c r="R48" s="1"/>
  <c r="S255"/>
  <c r="S242"/>
  <c r="S231"/>
  <c r="S215"/>
  <c r="S202"/>
  <c r="S189"/>
  <c r="S171"/>
  <c r="T247"/>
  <c r="T195"/>
  <c r="T14" s="1"/>
  <c r="W257"/>
  <c r="X257" s="1"/>
  <c r="Z257" s="1"/>
  <c r="W223"/>
  <c r="X223" s="1"/>
  <c r="Z223" s="1"/>
  <c r="W193"/>
  <c r="X193" s="1"/>
  <c r="Z193" s="1"/>
  <c r="W175"/>
  <c r="X175" s="1"/>
  <c r="Z175" s="1"/>
  <c r="W134"/>
  <c r="X134" s="1"/>
  <c r="Z134" s="1"/>
  <c r="U251"/>
  <c r="V251" s="1"/>
  <c r="Y251" s="1"/>
  <c r="U208"/>
  <c r="V208" s="1"/>
  <c r="Y208" s="1"/>
  <c r="U181"/>
  <c r="V181" s="1"/>
  <c r="Y181" s="1"/>
  <c r="U147"/>
  <c r="V147" s="1"/>
  <c r="Y147" s="1"/>
  <c r="U38"/>
  <c r="V38" s="1"/>
  <c r="Y38" s="1"/>
  <c r="R225"/>
  <c r="Q20"/>
  <c r="S20" s="1"/>
  <c r="S259"/>
  <c r="S249"/>
  <c r="S232"/>
  <c r="S219"/>
  <c r="S203"/>
  <c r="S190"/>
  <c r="S155"/>
  <c r="S138"/>
  <c r="T261"/>
  <c r="T225"/>
  <c r="T185"/>
  <c r="T13" s="1"/>
  <c r="W266"/>
  <c r="X266" s="1"/>
  <c r="Z266" s="1"/>
  <c r="W232"/>
  <c r="X232" s="1"/>
  <c r="Z232" s="1"/>
  <c r="W199"/>
  <c r="X199" s="1"/>
  <c r="Z199" s="1"/>
  <c r="W164"/>
  <c r="X164" s="1"/>
  <c r="Z164" s="1"/>
  <c r="U259"/>
  <c r="V259" s="1"/>
  <c r="Y259" s="1"/>
  <c r="U234"/>
  <c r="V234" s="1"/>
  <c r="Y234" s="1"/>
  <c r="U155"/>
  <c r="V155" s="1"/>
  <c r="Y155" s="1"/>
  <c r="E233"/>
  <c r="R226"/>
  <c r="R233" s="1"/>
  <c r="R17" s="1"/>
  <c r="S266"/>
  <c r="S237"/>
  <c r="S220"/>
  <c r="S208"/>
  <c r="S180"/>
  <c r="S163"/>
  <c r="W241"/>
  <c r="X241" s="1"/>
  <c r="Z241" s="1"/>
  <c r="W202"/>
  <c r="X202" s="1"/>
  <c r="Z202" s="1"/>
  <c r="W184"/>
  <c r="X184" s="1"/>
  <c r="Z184" s="1"/>
  <c r="W167"/>
  <c r="X167" s="1"/>
  <c r="Z167" s="1"/>
  <c r="W143"/>
  <c r="X143" s="1"/>
  <c r="Z143" s="1"/>
  <c r="U242"/>
  <c r="V242" s="1"/>
  <c r="Y242" s="1"/>
  <c r="U216"/>
  <c r="V216" s="1"/>
  <c r="Y216" s="1"/>
  <c r="U122"/>
  <c r="V122" s="1"/>
  <c r="Y122" s="1"/>
  <c r="V248"/>
  <c r="Y248" s="1"/>
  <c r="V196"/>
  <c r="Y196" s="1"/>
  <c r="V177"/>
  <c r="Y177" s="1"/>
  <c r="S265"/>
  <c r="W265"/>
  <c r="X265" s="1"/>
  <c r="Z265" s="1"/>
  <c r="S260"/>
  <c r="W260"/>
  <c r="X260" s="1"/>
  <c r="Z260" s="1"/>
  <c r="U260"/>
  <c r="V260" s="1"/>
  <c r="Y260" s="1"/>
  <c r="S256"/>
  <c r="W256"/>
  <c r="X256" s="1"/>
  <c r="Z256" s="1"/>
  <c r="S252"/>
  <c r="U252"/>
  <c r="V252" s="1"/>
  <c r="Y252" s="1"/>
  <c r="W252"/>
  <c r="X252" s="1"/>
  <c r="Z252" s="1"/>
  <c r="Q261"/>
  <c r="W261" s="1"/>
  <c r="X261" s="1"/>
  <c r="Z261" s="1"/>
  <c r="S248"/>
  <c r="W248"/>
  <c r="X248" s="1"/>
  <c r="Z248" s="1"/>
  <c r="W243"/>
  <c r="X243" s="1"/>
  <c r="Z243" s="1"/>
  <c r="S243"/>
  <c r="U243"/>
  <c r="V243" s="1"/>
  <c r="Y243" s="1"/>
  <c r="W239"/>
  <c r="X239" s="1"/>
  <c r="Z239" s="1"/>
  <c r="S239"/>
  <c r="W235"/>
  <c r="X235" s="1"/>
  <c r="Z235" s="1"/>
  <c r="S235"/>
  <c r="U235"/>
  <c r="V235" s="1"/>
  <c r="Y235" s="1"/>
  <c r="Q247"/>
  <c r="W230"/>
  <c r="X230" s="1"/>
  <c r="Z230" s="1"/>
  <c r="S230"/>
  <c r="W226"/>
  <c r="X226" s="1"/>
  <c r="Z226" s="1"/>
  <c r="S226"/>
  <c r="Q233"/>
  <c r="U226"/>
  <c r="W221"/>
  <c r="X221" s="1"/>
  <c r="Z221" s="1"/>
  <c r="S221"/>
  <c r="W217"/>
  <c r="X217" s="1"/>
  <c r="Z217" s="1"/>
  <c r="S217"/>
  <c r="U217"/>
  <c r="V217" s="1"/>
  <c r="Y217" s="1"/>
  <c r="W213"/>
  <c r="X213" s="1"/>
  <c r="Z213" s="1"/>
  <c r="S213"/>
  <c r="W209"/>
  <c r="X209" s="1"/>
  <c r="Z209" s="1"/>
  <c r="S209"/>
  <c r="U209"/>
  <c r="W204"/>
  <c r="X204" s="1"/>
  <c r="Z204" s="1"/>
  <c r="S204"/>
  <c r="W200"/>
  <c r="X200" s="1"/>
  <c r="Z200" s="1"/>
  <c r="S200"/>
  <c r="U200"/>
  <c r="V200" s="1"/>
  <c r="Y200" s="1"/>
  <c r="Q207"/>
  <c r="W196"/>
  <c r="X196" s="1"/>
  <c r="Z196" s="1"/>
  <c r="S196"/>
  <c r="W191"/>
  <c r="X191" s="1"/>
  <c r="Z191" s="1"/>
  <c r="S191"/>
  <c r="U191"/>
  <c r="V191" s="1"/>
  <c r="Y191" s="1"/>
  <c r="W187"/>
  <c r="X187" s="1"/>
  <c r="Z187" s="1"/>
  <c r="S187"/>
  <c r="Q195"/>
  <c r="W182"/>
  <c r="X182" s="1"/>
  <c r="Z182" s="1"/>
  <c r="S182"/>
  <c r="U182"/>
  <c r="V182" s="1"/>
  <c r="Y182" s="1"/>
  <c r="W178"/>
  <c r="X178" s="1"/>
  <c r="Z178" s="1"/>
  <c r="S178"/>
  <c r="Q185"/>
  <c r="Q13" s="1"/>
  <c r="W13" s="1"/>
  <c r="X13" s="1"/>
  <c r="Z13" s="1"/>
  <c r="U178"/>
  <c r="V178" s="1"/>
  <c r="Y178" s="1"/>
  <c r="W173"/>
  <c r="X173" s="1"/>
  <c r="Z173" s="1"/>
  <c r="S173"/>
  <c r="U173"/>
  <c r="V173" s="1"/>
  <c r="Y173" s="1"/>
  <c r="W169"/>
  <c r="X169" s="1"/>
  <c r="Z169" s="1"/>
  <c r="S169"/>
  <c r="U169"/>
  <c r="V169" s="1"/>
  <c r="Y169" s="1"/>
  <c r="W165"/>
  <c r="X165" s="1"/>
  <c r="Z165" s="1"/>
  <c r="S165"/>
  <c r="U165"/>
  <c r="V165" s="1"/>
  <c r="Y165" s="1"/>
  <c r="W161"/>
  <c r="X161" s="1"/>
  <c r="Z161" s="1"/>
  <c r="S161"/>
  <c r="U161"/>
  <c r="V161" s="1"/>
  <c r="Y161" s="1"/>
  <c r="S156"/>
  <c r="U156"/>
  <c r="V156" s="1"/>
  <c r="Y156" s="1"/>
  <c r="S152"/>
  <c r="U152"/>
  <c r="V152" s="1"/>
  <c r="Y152" s="1"/>
  <c r="W152"/>
  <c r="X152" s="1"/>
  <c r="Z152" s="1"/>
  <c r="S148"/>
  <c r="U148"/>
  <c r="V148" s="1"/>
  <c r="Y148" s="1"/>
  <c r="S144"/>
  <c r="W144"/>
  <c r="X144" s="1"/>
  <c r="Z144" s="1"/>
  <c r="U144"/>
  <c r="V144" s="1"/>
  <c r="Y144" s="1"/>
  <c r="S139"/>
  <c r="U139"/>
  <c r="V139" s="1"/>
  <c r="Y139" s="1"/>
  <c r="S135"/>
  <c r="W135"/>
  <c r="X135" s="1"/>
  <c r="Z135" s="1"/>
  <c r="U135"/>
  <c r="V135" s="1"/>
  <c r="Y135" s="1"/>
  <c r="W119"/>
  <c r="X119" s="1"/>
  <c r="Z119" s="1"/>
  <c r="W141"/>
  <c r="X141" s="1"/>
  <c r="Z141" s="1"/>
  <c r="W114"/>
  <c r="X114" s="1"/>
  <c r="Z114" s="1"/>
  <c r="U114"/>
  <c r="V114" s="1"/>
  <c r="Y114" s="1"/>
  <c r="W110"/>
  <c r="X110" s="1"/>
  <c r="Z110" s="1"/>
  <c r="U110"/>
  <c r="V110" s="1"/>
  <c r="Y110" s="1"/>
  <c r="W106"/>
  <c r="X106" s="1"/>
  <c r="Z106" s="1"/>
  <c r="U106"/>
  <c r="V106" s="1"/>
  <c r="Y106" s="1"/>
  <c r="W59"/>
  <c r="X59" s="1"/>
  <c r="Z59" s="1"/>
  <c r="S59"/>
  <c r="W51"/>
  <c r="X51" s="1"/>
  <c r="Z51" s="1"/>
  <c r="S51"/>
  <c r="R247"/>
  <c r="R185"/>
  <c r="R13" s="1"/>
  <c r="P21"/>
  <c r="Q48"/>
  <c r="W48" s="1"/>
  <c r="X48" s="1"/>
  <c r="Z48" s="1"/>
  <c r="W148"/>
  <c r="X148" s="1"/>
  <c r="Z148" s="1"/>
  <c r="U256"/>
  <c r="V256" s="1"/>
  <c r="Y256" s="1"/>
  <c r="U239"/>
  <c r="V239" s="1"/>
  <c r="Y239" s="1"/>
  <c r="U221"/>
  <c r="V221" s="1"/>
  <c r="Y221" s="1"/>
  <c r="U204"/>
  <c r="V204" s="1"/>
  <c r="Y204" s="1"/>
  <c r="U187"/>
  <c r="V187" s="1"/>
  <c r="Y187" s="1"/>
  <c r="V186"/>
  <c r="Y186" s="1"/>
  <c r="W43"/>
  <c r="X43" s="1"/>
  <c r="Z43" s="1"/>
  <c r="S43"/>
  <c r="W27"/>
  <c r="X27" s="1"/>
  <c r="Z27" s="1"/>
  <c r="S27"/>
  <c r="E267"/>
  <c r="R267" s="1"/>
  <c r="R263"/>
  <c r="R189"/>
  <c r="E195"/>
  <c r="E159"/>
  <c r="R142"/>
  <c r="R159" s="1"/>
  <c r="R195"/>
  <c r="R14" s="1"/>
  <c r="R261"/>
  <c r="R207"/>
  <c r="R15" s="1"/>
  <c r="R176"/>
  <c r="W201"/>
  <c r="X201" s="1"/>
  <c r="Z201" s="1"/>
  <c r="U201"/>
  <c r="V201" s="1"/>
  <c r="Y201" s="1"/>
  <c r="W192"/>
  <c r="X192" s="1"/>
  <c r="Z192" s="1"/>
  <c r="S192"/>
  <c r="U192"/>
  <c r="V192" s="1"/>
  <c r="Y192" s="1"/>
  <c r="W183"/>
  <c r="X183" s="1"/>
  <c r="Z183" s="1"/>
  <c r="S183"/>
  <c r="U183"/>
  <c r="V183" s="1"/>
  <c r="Y183" s="1"/>
  <c r="W174"/>
  <c r="X174" s="1"/>
  <c r="Z174" s="1"/>
  <c r="S174"/>
  <c r="U174"/>
  <c r="V174" s="1"/>
  <c r="Y174" s="1"/>
  <c r="W166"/>
  <c r="X166" s="1"/>
  <c r="Z166" s="1"/>
  <c r="S166"/>
  <c r="U166"/>
  <c r="V166" s="1"/>
  <c r="Y166" s="1"/>
  <c r="S157"/>
  <c r="U157"/>
  <c r="V157" s="1"/>
  <c r="Y157" s="1"/>
  <c r="W157"/>
  <c r="X157" s="1"/>
  <c r="Z157" s="1"/>
  <c r="S149"/>
  <c r="U149"/>
  <c r="V149" s="1"/>
  <c r="Y149" s="1"/>
  <c r="W149"/>
  <c r="X149" s="1"/>
  <c r="Z149" s="1"/>
  <c r="S140"/>
  <c r="U140"/>
  <c r="V140" s="1"/>
  <c r="Y140" s="1"/>
  <c r="W140"/>
  <c r="X140" s="1"/>
  <c r="Z140" s="1"/>
  <c r="S136"/>
  <c r="U136"/>
  <c r="V136" s="1"/>
  <c r="Y136" s="1"/>
  <c r="W136"/>
  <c r="X136" s="1"/>
  <c r="Z136" s="1"/>
  <c r="S98"/>
  <c r="U98"/>
  <c r="V98" s="1"/>
  <c r="Y98" s="1"/>
  <c r="S82"/>
  <c r="U82"/>
  <c r="V82" s="1"/>
  <c r="Y82" s="1"/>
  <c r="S78"/>
  <c r="U78"/>
  <c r="V78" s="1"/>
  <c r="Y78" s="1"/>
  <c r="U263"/>
  <c r="V263" s="1"/>
  <c r="Y263" s="1"/>
  <c r="W263"/>
  <c r="X263" s="1"/>
  <c r="Z263" s="1"/>
  <c r="U258"/>
  <c r="V258" s="1"/>
  <c r="Y258" s="1"/>
  <c r="W258"/>
  <c r="X258" s="1"/>
  <c r="Z258" s="1"/>
  <c r="U254"/>
  <c r="V254" s="1"/>
  <c r="Y254" s="1"/>
  <c r="W254"/>
  <c r="X254" s="1"/>
  <c r="Z254" s="1"/>
  <c r="U250"/>
  <c r="V250" s="1"/>
  <c r="Y250" s="1"/>
  <c r="W250"/>
  <c r="X250" s="1"/>
  <c r="Z250" s="1"/>
  <c r="U158"/>
  <c r="V158" s="1"/>
  <c r="Y158" s="1"/>
  <c r="W158"/>
  <c r="X158" s="1"/>
  <c r="Z158" s="1"/>
  <c r="U154"/>
  <c r="V154" s="1"/>
  <c r="Y154" s="1"/>
  <c r="W154"/>
  <c r="X154" s="1"/>
  <c r="Z154" s="1"/>
  <c r="U150"/>
  <c r="V150" s="1"/>
  <c r="Y150" s="1"/>
  <c r="W150"/>
  <c r="X150" s="1"/>
  <c r="Z150" s="1"/>
  <c r="U146"/>
  <c r="V146" s="1"/>
  <c r="Y146" s="1"/>
  <c r="W146"/>
  <c r="X146" s="1"/>
  <c r="Z146" s="1"/>
  <c r="Q159"/>
  <c r="Q11" s="1"/>
  <c r="S11" s="1"/>
  <c r="U142"/>
  <c r="W142"/>
  <c r="X142" s="1"/>
  <c r="Z142" s="1"/>
  <c r="U137"/>
  <c r="V137" s="1"/>
  <c r="Y137" s="1"/>
  <c r="W137"/>
  <c r="X137" s="1"/>
  <c r="Z137" s="1"/>
  <c r="U133"/>
  <c r="V133" s="1"/>
  <c r="Y133" s="1"/>
  <c r="W133"/>
  <c r="X133" s="1"/>
  <c r="Z133" s="1"/>
  <c r="R119"/>
  <c r="R141" s="1"/>
  <c r="E12"/>
  <c r="R12" s="1"/>
  <c r="E176"/>
  <c r="Q267"/>
  <c r="W267" s="1"/>
  <c r="X267" s="1"/>
  <c r="Z267" s="1"/>
  <c r="S262"/>
  <c r="S227"/>
  <c r="S210"/>
  <c r="W244"/>
  <c r="X244" s="1"/>
  <c r="Z244" s="1"/>
  <c r="W236"/>
  <c r="X236" s="1"/>
  <c r="Z236" s="1"/>
  <c r="W227"/>
  <c r="X227" s="1"/>
  <c r="Z227" s="1"/>
  <c r="W218"/>
  <c r="X218" s="1"/>
  <c r="Z218" s="1"/>
  <c r="W210"/>
  <c r="X210" s="1"/>
  <c r="Z210" s="1"/>
  <c r="U86"/>
  <c r="V86" s="1"/>
  <c r="Y86" s="1"/>
  <c r="E185"/>
  <c r="E247"/>
  <c r="D5"/>
  <c r="T5" s="1"/>
  <c r="E261"/>
  <c r="E207"/>
  <c r="S263"/>
  <c r="S257"/>
  <c r="S251"/>
  <c r="S245"/>
  <c r="S240"/>
  <c r="S234"/>
  <c r="S228"/>
  <c r="S222"/>
  <c r="S216"/>
  <c r="S211"/>
  <c r="S193"/>
  <c r="S184"/>
  <c r="S175"/>
  <c r="S167"/>
  <c r="S158"/>
  <c r="S150"/>
  <c r="S142"/>
  <c r="S133"/>
  <c r="T207"/>
  <c r="T15" s="1"/>
  <c r="T141"/>
  <c r="T16"/>
  <c r="W262"/>
  <c r="X262" s="1"/>
  <c r="Z262" s="1"/>
  <c r="W253"/>
  <c r="X253" s="1"/>
  <c r="Z253" s="1"/>
  <c r="W245"/>
  <c r="X245" s="1"/>
  <c r="Z245" s="1"/>
  <c r="W237"/>
  <c r="X237" s="1"/>
  <c r="Z237" s="1"/>
  <c r="W228"/>
  <c r="X228" s="1"/>
  <c r="Z228" s="1"/>
  <c r="W219"/>
  <c r="X219" s="1"/>
  <c r="Z219" s="1"/>
  <c r="W211"/>
  <c r="X211" s="1"/>
  <c r="Z211" s="1"/>
  <c r="W203"/>
  <c r="X203" s="1"/>
  <c r="Z203" s="1"/>
  <c r="W194"/>
  <c r="X194" s="1"/>
  <c r="Z194" s="1"/>
  <c r="W186"/>
  <c r="X186" s="1"/>
  <c r="Z186" s="1"/>
  <c r="W177"/>
  <c r="X177" s="1"/>
  <c r="Z177" s="1"/>
  <c r="W168"/>
  <c r="X168" s="1"/>
  <c r="Z168" s="1"/>
  <c r="U126"/>
  <c r="V126" s="1"/>
  <c r="Y126" s="1"/>
  <c r="U90"/>
  <c r="V90" s="1"/>
  <c r="Y90" s="1"/>
  <c r="U42"/>
  <c r="V42" s="1"/>
  <c r="Y42" s="1"/>
  <c r="Q225"/>
  <c r="E225"/>
  <c r="Q19"/>
  <c r="W19" s="1"/>
  <c r="X19" s="1"/>
  <c r="Z19" s="1"/>
  <c r="W205"/>
  <c r="X205" s="1"/>
  <c r="Z205" s="1"/>
  <c r="U205"/>
  <c r="V205" s="1"/>
  <c r="Y205" s="1"/>
  <c r="W197"/>
  <c r="X197" s="1"/>
  <c r="Z197" s="1"/>
  <c r="U197"/>
  <c r="V197" s="1"/>
  <c r="Y197" s="1"/>
  <c r="W188"/>
  <c r="X188" s="1"/>
  <c r="Z188" s="1"/>
  <c r="S188"/>
  <c r="U188"/>
  <c r="V188" s="1"/>
  <c r="Y188" s="1"/>
  <c r="W179"/>
  <c r="X179" s="1"/>
  <c r="Z179" s="1"/>
  <c r="S179"/>
  <c r="U179"/>
  <c r="V179" s="1"/>
  <c r="Y179" s="1"/>
  <c r="W170"/>
  <c r="X170" s="1"/>
  <c r="Z170" s="1"/>
  <c r="S170"/>
  <c r="U170"/>
  <c r="V170" s="1"/>
  <c r="Y170" s="1"/>
  <c r="W162"/>
  <c r="X162" s="1"/>
  <c r="Z162" s="1"/>
  <c r="S162"/>
  <c r="U162"/>
  <c r="V162" s="1"/>
  <c r="Y162" s="1"/>
  <c r="S153"/>
  <c r="U153"/>
  <c r="V153" s="1"/>
  <c r="Y153" s="1"/>
  <c r="W153"/>
  <c r="X153" s="1"/>
  <c r="Z153" s="1"/>
  <c r="S145"/>
  <c r="U145"/>
  <c r="V145" s="1"/>
  <c r="Y145" s="1"/>
  <c r="W145"/>
  <c r="X145" s="1"/>
  <c r="Z145" s="1"/>
  <c r="S94"/>
  <c r="U94"/>
  <c r="V94" s="1"/>
  <c r="Y94" s="1"/>
  <c r="W130"/>
  <c r="X130" s="1"/>
  <c r="Z130" s="1"/>
  <c r="U130"/>
  <c r="V130" s="1"/>
  <c r="Y130" s="1"/>
  <c r="S58"/>
  <c r="W58"/>
  <c r="X58" s="1"/>
  <c r="Z58" s="1"/>
  <c r="S50"/>
  <c r="U50"/>
  <c r="V50" s="1"/>
  <c r="Y50" s="1"/>
  <c r="W46"/>
  <c r="X46" s="1"/>
  <c r="Z46" s="1"/>
  <c r="U46"/>
  <c r="V46" s="1"/>
  <c r="Y46" s="1"/>
  <c r="S34"/>
  <c r="U34"/>
  <c r="V34" s="1"/>
  <c r="Y34" s="1"/>
  <c r="W34"/>
  <c r="X34" s="1"/>
  <c r="Z34" s="1"/>
  <c r="W30"/>
  <c r="X30" s="1"/>
  <c r="Z30" s="1"/>
  <c r="U30"/>
  <c r="V30" s="1"/>
  <c r="Y30" s="1"/>
  <c r="S26"/>
  <c r="W26"/>
  <c r="X26" s="1"/>
  <c r="Z26" s="1"/>
  <c r="S244"/>
  <c r="Q176"/>
  <c r="Q12" s="1"/>
  <c r="W12" s="1"/>
  <c r="X12" s="1"/>
  <c r="Z12" s="1"/>
  <c r="S264"/>
  <c r="S258"/>
  <c r="S253"/>
  <c r="S246"/>
  <c r="S241"/>
  <c r="S236"/>
  <c r="S229"/>
  <c r="S223"/>
  <c r="S218"/>
  <c r="S212"/>
  <c r="S206"/>
  <c r="S201"/>
  <c r="S194"/>
  <c r="S186"/>
  <c r="S177"/>
  <c r="S168"/>
  <c r="S160"/>
  <c r="S151"/>
  <c r="S143"/>
  <c r="S134"/>
  <c r="W240"/>
  <c r="X240" s="1"/>
  <c r="Z240" s="1"/>
  <c r="W231"/>
  <c r="X231" s="1"/>
  <c r="Z231" s="1"/>
  <c r="W222"/>
  <c r="X222" s="1"/>
  <c r="Z222" s="1"/>
  <c r="W214"/>
  <c r="X214" s="1"/>
  <c r="Z214" s="1"/>
  <c r="W206"/>
  <c r="X206" s="1"/>
  <c r="Z206" s="1"/>
  <c r="W198"/>
  <c r="X198" s="1"/>
  <c r="Z198" s="1"/>
  <c r="W189"/>
  <c r="X189" s="1"/>
  <c r="Z189" s="1"/>
  <c r="W180"/>
  <c r="X180" s="1"/>
  <c r="Z180" s="1"/>
  <c r="W171"/>
  <c r="X171" s="1"/>
  <c r="Z171" s="1"/>
  <c r="W163"/>
  <c r="X163" s="1"/>
  <c r="Z163" s="1"/>
  <c r="W42"/>
  <c r="X42" s="1"/>
  <c r="Z42" s="1"/>
  <c r="U264"/>
  <c r="V264" s="1"/>
  <c r="Y264" s="1"/>
  <c r="U255"/>
  <c r="V255" s="1"/>
  <c r="Y255" s="1"/>
  <c r="U246"/>
  <c r="V246" s="1"/>
  <c r="Y246" s="1"/>
  <c r="U238"/>
  <c r="V238" s="1"/>
  <c r="Y238" s="1"/>
  <c r="U229"/>
  <c r="V229" s="1"/>
  <c r="Y229" s="1"/>
  <c r="U220"/>
  <c r="V220" s="1"/>
  <c r="Y220" s="1"/>
  <c r="U212"/>
  <c r="V212" s="1"/>
  <c r="Y212" s="1"/>
  <c r="U160"/>
  <c r="U54"/>
  <c r="V54" s="1"/>
  <c r="Y54" s="1"/>
  <c r="U22"/>
  <c r="V22" s="1"/>
  <c r="Y22" s="1"/>
  <c r="N21"/>
  <c r="E19"/>
  <c r="R19" s="1"/>
  <c r="T18"/>
  <c r="E18"/>
  <c r="R18" s="1"/>
  <c r="E17"/>
  <c r="E15"/>
  <c r="E14"/>
  <c r="E13"/>
  <c r="S12"/>
  <c r="E11"/>
  <c r="R11" s="1"/>
  <c r="T11"/>
  <c r="Q10"/>
  <c r="U10" s="1"/>
  <c r="V10" s="1"/>
  <c r="Y10" s="1"/>
  <c r="E10"/>
  <c r="R10" s="1"/>
  <c r="S129"/>
  <c r="S104"/>
  <c r="S79"/>
  <c r="U74"/>
  <c r="V74" s="1"/>
  <c r="Y74" s="1"/>
  <c r="U70"/>
  <c r="V70" s="1"/>
  <c r="Y70" s="1"/>
  <c r="U66"/>
  <c r="V66" s="1"/>
  <c r="Y66" s="1"/>
  <c r="Q76"/>
  <c r="E76"/>
  <c r="S130"/>
  <c r="S122"/>
  <c r="S113"/>
  <c r="S105"/>
  <c r="S96"/>
  <c r="S88"/>
  <c r="S80"/>
  <c r="S71"/>
  <c r="S63"/>
  <c r="S54"/>
  <c r="S46"/>
  <c r="S38"/>
  <c r="S30"/>
  <c r="S22"/>
  <c r="T76"/>
  <c r="W61"/>
  <c r="X61" s="1"/>
  <c r="Z61" s="1"/>
  <c r="W53"/>
  <c r="X53" s="1"/>
  <c r="Z53" s="1"/>
  <c r="W45"/>
  <c r="X45" s="1"/>
  <c r="Z45" s="1"/>
  <c r="W37"/>
  <c r="X37" s="1"/>
  <c r="Z37" s="1"/>
  <c r="W29"/>
  <c r="X29" s="1"/>
  <c r="Z29" s="1"/>
  <c r="U131"/>
  <c r="V131" s="1"/>
  <c r="Y131" s="1"/>
  <c r="U127"/>
  <c r="V127" s="1"/>
  <c r="Y127" s="1"/>
  <c r="U123"/>
  <c r="V123" s="1"/>
  <c r="Y123" s="1"/>
  <c r="U119"/>
  <c r="U115"/>
  <c r="V115" s="1"/>
  <c r="Y115" s="1"/>
  <c r="U111"/>
  <c r="V111" s="1"/>
  <c r="Y111" s="1"/>
  <c r="U107"/>
  <c r="V107" s="1"/>
  <c r="Y107" s="1"/>
  <c r="U103"/>
  <c r="V103" s="1"/>
  <c r="Y103" s="1"/>
  <c r="U99"/>
  <c r="V99" s="1"/>
  <c r="Y99" s="1"/>
  <c r="U95"/>
  <c r="V95" s="1"/>
  <c r="Y95" s="1"/>
  <c r="U91"/>
  <c r="V91" s="1"/>
  <c r="Y91" s="1"/>
  <c r="U87"/>
  <c r="V87" s="1"/>
  <c r="Y87" s="1"/>
  <c r="U83"/>
  <c r="V83" s="1"/>
  <c r="Y83" s="1"/>
  <c r="U79"/>
  <c r="V79" s="1"/>
  <c r="Y79" s="1"/>
  <c r="U75"/>
  <c r="V75" s="1"/>
  <c r="Y75" s="1"/>
  <c r="U71"/>
  <c r="V71" s="1"/>
  <c r="Y71" s="1"/>
  <c r="U67"/>
  <c r="V67" s="1"/>
  <c r="Y67" s="1"/>
  <c r="U63"/>
  <c r="V63" s="1"/>
  <c r="Y63" s="1"/>
  <c r="U59"/>
  <c r="V59" s="1"/>
  <c r="Y59" s="1"/>
  <c r="U55"/>
  <c r="V55" s="1"/>
  <c r="Y55" s="1"/>
  <c r="U51"/>
  <c r="V51" s="1"/>
  <c r="Y51" s="1"/>
  <c r="U47"/>
  <c r="V47" s="1"/>
  <c r="Y47" s="1"/>
  <c r="U43"/>
  <c r="V43" s="1"/>
  <c r="Y43" s="1"/>
  <c r="U39"/>
  <c r="V39" s="1"/>
  <c r="Y39" s="1"/>
  <c r="U35"/>
  <c r="V35" s="1"/>
  <c r="Y35" s="1"/>
  <c r="U31"/>
  <c r="V31" s="1"/>
  <c r="Y31" s="1"/>
  <c r="U27"/>
  <c r="V27" s="1"/>
  <c r="Y27" s="1"/>
  <c r="U23"/>
  <c r="V23" s="1"/>
  <c r="Y23" s="1"/>
  <c r="S121"/>
  <c r="S95"/>
  <c r="S70"/>
  <c r="Q118"/>
  <c r="S125"/>
  <c r="S116"/>
  <c r="S108"/>
  <c r="S99"/>
  <c r="S91"/>
  <c r="S83"/>
  <c r="S74"/>
  <c r="S66"/>
  <c r="S55"/>
  <c r="S47"/>
  <c r="S39"/>
  <c r="S31"/>
  <c r="S23"/>
  <c r="U132"/>
  <c r="V132" s="1"/>
  <c r="Y132" s="1"/>
  <c r="U128"/>
  <c r="V128" s="1"/>
  <c r="Y128" s="1"/>
  <c r="U124"/>
  <c r="V124" s="1"/>
  <c r="Y124" s="1"/>
  <c r="U120"/>
  <c r="V120" s="1"/>
  <c r="Y120" s="1"/>
  <c r="U116"/>
  <c r="V116" s="1"/>
  <c r="Y116" s="1"/>
  <c r="U112"/>
  <c r="V112" s="1"/>
  <c r="Y112" s="1"/>
  <c r="U108"/>
  <c r="V108" s="1"/>
  <c r="Y108" s="1"/>
  <c r="U104"/>
  <c r="V104" s="1"/>
  <c r="Y104" s="1"/>
  <c r="U100"/>
  <c r="V100" s="1"/>
  <c r="Y100" s="1"/>
  <c r="U96"/>
  <c r="V96" s="1"/>
  <c r="Y96" s="1"/>
  <c r="U92"/>
  <c r="V92" s="1"/>
  <c r="Y92" s="1"/>
  <c r="U88"/>
  <c r="V88" s="1"/>
  <c r="Y88" s="1"/>
  <c r="U84"/>
  <c r="V84" s="1"/>
  <c r="Y84" s="1"/>
  <c r="U80"/>
  <c r="V80" s="1"/>
  <c r="Y80" s="1"/>
  <c r="U72"/>
  <c r="V72" s="1"/>
  <c r="Y72" s="1"/>
  <c r="U68"/>
  <c r="V68" s="1"/>
  <c r="Y68" s="1"/>
  <c r="U64"/>
  <c r="V64" s="1"/>
  <c r="Y64" s="1"/>
  <c r="U60"/>
  <c r="V60" s="1"/>
  <c r="Y60" s="1"/>
  <c r="U56"/>
  <c r="V56" s="1"/>
  <c r="Y56" s="1"/>
  <c r="U52"/>
  <c r="V52" s="1"/>
  <c r="Y52" s="1"/>
  <c r="U44"/>
  <c r="V44" s="1"/>
  <c r="Y44" s="1"/>
  <c r="U40"/>
  <c r="V40" s="1"/>
  <c r="Y40" s="1"/>
  <c r="U36"/>
  <c r="V36" s="1"/>
  <c r="Y36" s="1"/>
  <c r="U32"/>
  <c r="V32" s="1"/>
  <c r="Y32" s="1"/>
  <c r="U28"/>
  <c r="V28" s="1"/>
  <c r="Y28" s="1"/>
  <c r="U24"/>
  <c r="V24" s="1"/>
  <c r="Y24" s="1"/>
  <c r="U20"/>
  <c r="S112"/>
  <c r="S87"/>
  <c r="E118"/>
  <c r="S126"/>
  <c r="S117"/>
  <c r="S109"/>
  <c r="S100"/>
  <c r="S92"/>
  <c r="S84"/>
  <c r="S67"/>
  <c r="T118"/>
  <c r="T101"/>
  <c r="W57"/>
  <c r="X57" s="1"/>
  <c r="Z57" s="1"/>
  <c r="W49"/>
  <c r="X49" s="1"/>
  <c r="Z49" s="1"/>
  <c r="W41"/>
  <c r="X41" s="1"/>
  <c r="Z41" s="1"/>
  <c r="W33"/>
  <c r="X33" s="1"/>
  <c r="Z33" s="1"/>
  <c r="W25"/>
  <c r="X25" s="1"/>
  <c r="Z25" s="1"/>
  <c r="U129"/>
  <c r="V129" s="1"/>
  <c r="Y129" s="1"/>
  <c r="U125"/>
  <c r="V125" s="1"/>
  <c r="Y125" s="1"/>
  <c r="U121"/>
  <c r="V121" s="1"/>
  <c r="Y121" s="1"/>
  <c r="U117"/>
  <c r="V117" s="1"/>
  <c r="Y117" s="1"/>
  <c r="U113"/>
  <c r="V113" s="1"/>
  <c r="Y113" s="1"/>
  <c r="U109"/>
  <c r="V109" s="1"/>
  <c r="Y109" s="1"/>
  <c r="U105"/>
  <c r="V105" s="1"/>
  <c r="Y105" s="1"/>
  <c r="U97"/>
  <c r="V97" s="1"/>
  <c r="Y97" s="1"/>
  <c r="U93"/>
  <c r="V93" s="1"/>
  <c r="Y93" s="1"/>
  <c r="U89"/>
  <c r="V89" s="1"/>
  <c r="Y89" s="1"/>
  <c r="U85"/>
  <c r="V85" s="1"/>
  <c r="Y85" s="1"/>
  <c r="U81"/>
  <c r="V81" s="1"/>
  <c r="Y81" s="1"/>
  <c r="U77"/>
  <c r="V77" s="1"/>
  <c r="Y77" s="1"/>
  <c r="U73"/>
  <c r="V73" s="1"/>
  <c r="Y73" s="1"/>
  <c r="U69"/>
  <c r="V69" s="1"/>
  <c r="Y69" s="1"/>
  <c r="U65"/>
  <c r="V65" s="1"/>
  <c r="Y65" s="1"/>
  <c r="U61"/>
  <c r="V61" s="1"/>
  <c r="Y61" s="1"/>
  <c r="U57"/>
  <c r="V57" s="1"/>
  <c r="Y57" s="1"/>
  <c r="U53"/>
  <c r="V53" s="1"/>
  <c r="Y53" s="1"/>
  <c r="U49"/>
  <c r="V49" s="1"/>
  <c r="Y49" s="1"/>
  <c r="U45"/>
  <c r="V45" s="1"/>
  <c r="Y45" s="1"/>
  <c r="U41"/>
  <c r="V41" s="1"/>
  <c r="Y41" s="1"/>
  <c r="U37"/>
  <c r="V37" s="1"/>
  <c r="Y37" s="1"/>
  <c r="U33"/>
  <c r="V33" s="1"/>
  <c r="Y33" s="1"/>
  <c r="U29"/>
  <c r="V29" s="1"/>
  <c r="Y29" s="1"/>
  <c r="U25"/>
  <c r="V25" s="1"/>
  <c r="Y25" s="1"/>
  <c r="R101"/>
  <c r="X77"/>
  <c r="Z77" s="1"/>
  <c r="W132"/>
  <c r="X132" s="1"/>
  <c r="Z132" s="1"/>
  <c r="W128"/>
  <c r="X128" s="1"/>
  <c r="Z128" s="1"/>
  <c r="W124"/>
  <c r="X124" s="1"/>
  <c r="Z124" s="1"/>
  <c r="W120"/>
  <c r="X120" s="1"/>
  <c r="Z120" s="1"/>
  <c r="W115"/>
  <c r="X115" s="1"/>
  <c r="Z115" s="1"/>
  <c r="W111"/>
  <c r="X111" s="1"/>
  <c r="Z111" s="1"/>
  <c r="W107"/>
  <c r="X107" s="1"/>
  <c r="Z107" s="1"/>
  <c r="W103"/>
  <c r="X103" s="1"/>
  <c r="Z103" s="1"/>
  <c r="W98"/>
  <c r="X98" s="1"/>
  <c r="Z98" s="1"/>
  <c r="W94"/>
  <c r="X94" s="1"/>
  <c r="Z94" s="1"/>
  <c r="W90"/>
  <c r="X90" s="1"/>
  <c r="Z90" s="1"/>
  <c r="W86"/>
  <c r="X86" s="1"/>
  <c r="Z86" s="1"/>
  <c r="W82"/>
  <c r="X82" s="1"/>
  <c r="Z82" s="1"/>
  <c r="W78"/>
  <c r="X78" s="1"/>
  <c r="Z78" s="1"/>
  <c r="W73"/>
  <c r="X73" s="1"/>
  <c r="Z73" s="1"/>
  <c r="W69"/>
  <c r="X69" s="1"/>
  <c r="Z69" s="1"/>
  <c r="W65"/>
  <c r="X65" s="1"/>
  <c r="Z65" s="1"/>
  <c r="Q101"/>
  <c r="E101"/>
  <c r="Q62"/>
  <c r="U62" s="1"/>
  <c r="R70"/>
  <c r="R76" s="1"/>
  <c r="S131"/>
  <c r="S127"/>
  <c r="S123"/>
  <c r="S119"/>
  <c r="S114"/>
  <c r="S110"/>
  <c r="S106"/>
  <c r="S102"/>
  <c r="S97"/>
  <c r="S93"/>
  <c r="S89"/>
  <c r="S85"/>
  <c r="S81"/>
  <c r="S77"/>
  <c r="S72"/>
  <c r="S68"/>
  <c r="S64"/>
  <c r="S60"/>
  <c r="S56"/>
  <c r="S52"/>
  <c r="S44"/>
  <c r="S40"/>
  <c r="S36"/>
  <c r="S32"/>
  <c r="S28"/>
  <c r="S24"/>
  <c r="S19"/>
  <c r="W63"/>
  <c r="R102"/>
  <c r="R118" s="1"/>
  <c r="W102"/>
  <c r="E9"/>
  <c r="R9" s="1"/>
  <c r="L21"/>
  <c r="E7"/>
  <c r="R7" s="1"/>
  <c r="T7"/>
  <c r="E62"/>
  <c r="R62" s="1"/>
  <c r="D62"/>
  <c r="T57"/>
  <c r="R56"/>
  <c r="M21"/>
  <c r="O21"/>
  <c r="Q6"/>
  <c r="U6" s="1"/>
  <c r="Q5"/>
  <c r="U5" s="1"/>
  <c r="U11" l="1"/>
  <c r="V11" s="1"/>
  <c r="Y11" s="1"/>
  <c r="U12"/>
  <c r="V12" s="1"/>
  <c r="Y12" s="1"/>
  <c r="W11"/>
  <c r="X11" s="1"/>
  <c r="Z11" s="1"/>
  <c r="S48"/>
  <c r="U48"/>
  <c r="V48" s="1"/>
  <c r="Y48" s="1"/>
  <c r="E20"/>
  <c r="R20" s="1"/>
  <c r="V20"/>
  <c r="Y20" s="1"/>
  <c r="W185"/>
  <c r="X185" s="1"/>
  <c r="Z185" s="1"/>
  <c r="V5"/>
  <c r="Y5" s="1"/>
  <c r="W20"/>
  <c r="X20" s="1"/>
  <c r="Z20" s="1"/>
  <c r="U19"/>
  <c r="V19" s="1"/>
  <c r="Y19" s="1"/>
  <c r="S225"/>
  <c r="V62"/>
  <c r="Y62" s="1"/>
  <c r="S185"/>
  <c r="S13" s="1"/>
  <c r="W159"/>
  <c r="X159" s="1"/>
  <c r="Z159" s="1"/>
  <c r="U267"/>
  <c r="V267" s="1"/>
  <c r="Y267" s="1"/>
  <c r="S267"/>
  <c r="W233"/>
  <c r="X233" s="1"/>
  <c r="Z233" s="1"/>
  <c r="Q17"/>
  <c r="W17" s="1"/>
  <c r="X17" s="1"/>
  <c r="Z17" s="1"/>
  <c r="W195"/>
  <c r="X195" s="1"/>
  <c r="Z195" s="1"/>
  <c r="Q14"/>
  <c r="W14" s="1"/>
  <c r="X14" s="1"/>
  <c r="Z14" s="1"/>
  <c r="Q15"/>
  <c r="W15" s="1"/>
  <c r="X15" s="1"/>
  <c r="Z15" s="1"/>
  <c r="W207"/>
  <c r="X207" s="1"/>
  <c r="Z207" s="1"/>
  <c r="V226"/>
  <c r="Y226" s="1"/>
  <c r="U233"/>
  <c r="U141"/>
  <c r="V141" s="1"/>
  <c r="Y141" s="1"/>
  <c r="V119"/>
  <c r="Y119" s="1"/>
  <c r="U159"/>
  <c r="V159" s="1"/>
  <c r="Y159" s="1"/>
  <c r="V142"/>
  <c r="Y142" s="1"/>
  <c r="S247"/>
  <c r="S141"/>
  <c r="S176"/>
  <c r="S261"/>
  <c r="U261"/>
  <c r="V261" s="1"/>
  <c r="Y261" s="1"/>
  <c r="S76"/>
  <c r="U247"/>
  <c r="V247" s="1"/>
  <c r="Y247" s="1"/>
  <c r="S195"/>
  <c r="S14" s="1"/>
  <c r="U195"/>
  <c r="U207"/>
  <c r="W225"/>
  <c r="X225" s="1"/>
  <c r="Z225" s="1"/>
  <c r="Q16"/>
  <c r="U176"/>
  <c r="V176" s="1"/>
  <c r="Y176" s="1"/>
  <c r="V160"/>
  <c r="Y160" s="1"/>
  <c r="V209"/>
  <c r="Y209" s="1"/>
  <c r="U225"/>
  <c r="V225" s="1"/>
  <c r="Y225" s="1"/>
  <c r="W247"/>
  <c r="X247" s="1"/>
  <c r="Z247" s="1"/>
  <c r="Q18"/>
  <c r="U185"/>
  <c r="E5"/>
  <c r="R5" s="1"/>
  <c r="W176"/>
  <c r="X176" s="1"/>
  <c r="Z176" s="1"/>
  <c r="S159"/>
  <c r="S207"/>
  <c r="S15" s="1"/>
  <c r="S233"/>
  <c r="S17" s="1"/>
  <c r="W10"/>
  <c r="X10" s="1"/>
  <c r="Z10" s="1"/>
  <c r="S10"/>
  <c r="Q9"/>
  <c r="U118"/>
  <c r="V118" s="1"/>
  <c r="Y118" s="1"/>
  <c r="Q7"/>
  <c r="U76"/>
  <c r="V76" s="1"/>
  <c r="Y76" s="1"/>
  <c r="Q8"/>
  <c r="U101"/>
  <c r="V101" s="1"/>
  <c r="Y101" s="1"/>
  <c r="W76"/>
  <c r="X63"/>
  <c r="W62"/>
  <c r="X62" s="1"/>
  <c r="Z62" s="1"/>
  <c r="S62"/>
  <c r="S101"/>
  <c r="X101"/>
  <c r="Z101" s="1"/>
  <c r="S8"/>
  <c r="W101"/>
  <c r="S5"/>
  <c r="W5"/>
  <c r="X5" s="1"/>
  <c r="Z5" s="1"/>
  <c r="W118"/>
  <c r="X118" s="1"/>
  <c r="Z118" s="1"/>
  <c r="X102"/>
  <c r="Z102" s="1"/>
  <c r="W6"/>
  <c r="S6"/>
  <c r="S118"/>
  <c r="T62"/>
  <c r="D6"/>
  <c r="D21" s="1"/>
  <c r="X76" l="1"/>
  <c r="Z76" s="1"/>
  <c r="Z63"/>
  <c r="U18"/>
  <c r="V18" s="1"/>
  <c r="Y18" s="1"/>
  <c r="S18"/>
  <c r="W18"/>
  <c r="X18" s="1"/>
  <c r="Z18" s="1"/>
  <c r="U13"/>
  <c r="V13" s="1"/>
  <c r="Y13" s="1"/>
  <c r="V185"/>
  <c r="Y185" s="1"/>
  <c r="U17"/>
  <c r="V17" s="1"/>
  <c r="Y17" s="1"/>
  <c r="V233"/>
  <c r="Y233" s="1"/>
  <c r="S16"/>
  <c r="U16"/>
  <c r="V16" s="1"/>
  <c r="Y16" s="1"/>
  <c r="W16"/>
  <c r="X16" s="1"/>
  <c r="Z16" s="1"/>
  <c r="V6"/>
  <c r="Y6" s="1"/>
  <c r="U15"/>
  <c r="V15" s="1"/>
  <c r="Y15" s="1"/>
  <c r="V207"/>
  <c r="Y207" s="1"/>
  <c r="V195"/>
  <c r="Y195" s="1"/>
  <c r="U14"/>
  <c r="V14" s="1"/>
  <c r="Y14" s="1"/>
  <c r="W8"/>
  <c r="X8" s="1"/>
  <c r="Z8" s="1"/>
  <c r="U8"/>
  <c r="V8" s="1"/>
  <c r="Y8" s="1"/>
  <c r="U7"/>
  <c r="V7" s="1"/>
  <c r="Y7" s="1"/>
  <c r="W7"/>
  <c r="X7" s="1"/>
  <c r="Z7" s="1"/>
  <c r="S7"/>
  <c r="W9"/>
  <c r="X9" s="1"/>
  <c r="Z9" s="1"/>
  <c r="U9"/>
  <c r="V9" s="1"/>
  <c r="Y9" s="1"/>
  <c r="S9"/>
  <c r="Q21"/>
  <c r="U21" s="1"/>
  <c r="T6"/>
  <c r="E6"/>
  <c r="R6" s="1"/>
  <c r="X6"/>
  <c r="Z6" s="1"/>
  <c r="V21" l="1"/>
  <c r="Y21" s="1"/>
  <c r="W21"/>
  <c r="X21" s="1"/>
  <c r="Z21" s="1"/>
  <c r="S21"/>
  <c r="T21"/>
  <c r="E21"/>
  <c r="R21" s="1"/>
  <c r="G4" i="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3"/>
</calcChain>
</file>

<file path=xl/sharedStrings.xml><?xml version="1.0" encoding="utf-8"?>
<sst xmlns="http://schemas.openxmlformats.org/spreadsheetml/2006/main" count="1030" uniqueCount="676">
  <si>
    <t>hospcode</t>
  </si>
  <si>
    <t>areacode</t>
  </si>
  <si>
    <t>amp</t>
  </si>
  <si>
    <t>hosname</t>
  </si>
  <si>
    <t>preg</t>
  </si>
  <si>
    <t>prestud</t>
  </si>
  <si>
    <t>stud</t>
  </si>
  <si>
    <t>old</t>
  </si>
  <si>
    <t>oth</t>
  </si>
  <si>
    <t>01149</t>
  </si>
  <si>
    <t xml:space="preserve">โรงพยาบาลส่งเสริมสุขภาพตำบลวัดพระญาติการาม </t>
  </si>
  <si>
    <t>01150</t>
  </si>
  <si>
    <t>โรงพยาบาลส่งเสริมสุขภาพตำบลไผ่ลิง</t>
  </si>
  <si>
    <t>01151</t>
  </si>
  <si>
    <t>โรงพยาบาลส่งเสริมสุขภาพตำบลปากกราน</t>
  </si>
  <si>
    <t>01152</t>
  </si>
  <si>
    <t>โรงพยาบาลส่งเสริมสุขภาพตำบลภูเขาทอง</t>
  </si>
  <si>
    <t>01153</t>
  </si>
  <si>
    <t>โรงพยาบาลส่งเสริมสุขภาพตำบลสำเภาล่ม</t>
  </si>
  <si>
    <t>01154</t>
  </si>
  <si>
    <t>โรงพยาบาลส่งเสริมสุขภาพตำบลบ้านเพนียด ตำบลสวนพริก</t>
  </si>
  <si>
    <t>01155</t>
  </si>
  <si>
    <t>โรงพยาบาลส่งเสริมสุขภาพตำบลสวนพริก</t>
  </si>
  <si>
    <t>01156</t>
  </si>
  <si>
    <t>โรงพยาบาลส่งเสริมสุขภาพตำบลคลองตะเคียน</t>
  </si>
  <si>
    <t>01157</t>
  </si>
  <si>
    <t>โรงพยาบาลส่งเสริมสุขภาพตำบลวัดตูม</t>
  </si>
  <si>
    <t>01158</t>
  </si>
  <si>
    <t>โรงพยาบาลส่งเสริมสุขภาพตำบลหันตรา</t>
  </si>
  <si>
    <t>01159</t>
  </si>
  <si>
    <t>โรงพยาบาลส่งเสริมสุขภาพตำบลลุมพลี</t>
  </si>
  <si>
    <t>01160</t>
  </si>
  <si>
    <t>โรงพยาบาลส่งเสริมสุขภาพตำบลบ้านใหม่</t>
  </si>
  <si>
    <t>01161</t>
  </si>
  <si>
    <t>โรงพยาบาลส่งเสริมสุขภาพตำบลบ้านเกาะ</t>
  </si>
  <si>
    <t>01163</t>
  </si>
  <si>
    <t>โรงพยาบาลส่งเสริมสุขภาพตำบลคลองสระบัว</t>
  </si>
  <si>
    <t>01164</t>
  </si>
  <si>
    <t>โรงพยาบาลส่งเสริมสุขภาพตำบลเกาะเรียน</t>
  </si>
  <si>
    <t>01165</t>
  </si>
  <si>
    <t>โรงพยาบาลส่งเสริมสุขภาพตำบลบ้านป้อม</t>
  </si>
  <si>
    <t>01166</t>
  </si>
  <si>
    <t>โรงพยาบาลส่งเสริมสุขภาพตำบลบ้านรุน</t>
  </si>
  <si>
    <t>01168</t>
  </si>
  <si>
    <t>โรงพยาบาลส่งเสริมสุขภาพตำบลท่าหลวง</t>
  </si>
  <si>
    <t>01169</t>
  </si>
  <si>
    <t xml:space="preserve">โรงพยาบาลส่งเสริมสุขภาพตำบลบ้านดอนประดู่ </t>
  </si>
  <si>
    <t>01170</t>
  </si>
  <si>
    <t>โรงพยาบาลส่งเสริมสุขภาพตำบลบ้านร่อม</t>
  </si>
  <si>
    <t>01172</t>
  </si>
  <si>
    <t xml:space="preserve">โรงพยาบาลส่งเสริมสุขภาพตำบลบ้านศาลาลอย </t>
  </si>
  <si>
    <t>01173</t>
  </si>
  <si>
    <t>โรงพยาบาลส่งเสริมสุขภาพตำบลวังแดง</t>
  </si>
  <si>
    <t>01174</t>
  </si>
  <si>
    <t>โรงพยาบาลส่งเสริมสุขภาพตำบลโพธิ์เอน</t>
  </si>
  <si>
    <t>01175</t>
  </si>
  <si>
    <t xml:space="preserve">โรงพยาบาลส่งเสริมสุขภาพตำบลโพธิ์เอน </t>
  </si>
  <si>
    <t>01176</t>
  </si>
  <si>
    <t>โรงพยาบาลส่งเสริมสุขภาพตำบลปากท่า</t>
  </si>
  <si>
    <t>01177</t>
  </si>
  <si>
    <t>โรงพยาบาลส่งเสริมสุขภาพตำบลหนองขนาก</t>
  </si>
  <si>
    <t>01178</t>
  </si>
  <si>
    <t>โรงพยาบาลส่งเสริมสุขภาพตำบลท่าเจ้าสนุก</t>
  </si>
  <si>
    <t>01179</t>
  </si>
  <si>
    <t xml:space="preserve">สถานีอนามัยเฉลิมพระเกียรติ 60 พรรษา นวมินทราชินี </t>
  </si>
  <si>
    <t>01180</t>
  </si>
  <si>
    <t>โรงพยาบาลส่งเสริมสุขภาพตำบลท่าช้าง</t>
  </si>
  <si>
    <t>01181</t>
  </si>
  <si>
    <t>โรงพยาบาลส่งเสริมสุขภาพตำบลบ่อโพง</t>
  </si>
  <si>
    <t>01182</t>
  </si>
  <si>
    <t>โรงพยาบาลส่งเสริมสุขภาพตำบลบ้านชุ้ง</t>
  </si>
  <si>
    <t>01183</t>
  </si>
  <si>
    <t>โรงพยาบาลส่งเสริมสุขภาพตำบลปากจั่น</t>
  </si>
  <si>
    <t>01184</t>
  </si>
  <si>
    <t>โรงพยาบาลส่งเสริมสุขภาพตำบลบางระกำ</t>
  </si>
  <si>
    <t>01185</t>
  </si>
  <si>
    <t>โรงพยาบาลส่งเสริมสุขภาพตำบลบางพระครู</t>
  </si>
  <si>
    <t>01186</t>
  </si>
  <si>
    <t>โรงพยาบาลส่งเสริมสุขภาพตำบลแม่ลา</t>
  </si>
  <si>
    <t>01187</t>
  </si>
  <si>
    <t>โรงพยาบาลส่งเสริมสุขภาพตำบลหนองปลิง</t>
  </si>
  <si>
    <t>01188</t>
  </si>
  <si>
    <t>โรงพยาบาลส่งเสริมสุขภาพตำบลคลองสะแก</t>
  </si>
  <si>
    <t>01189</t>
  </si>
  <si>
    <t>โรงพยาบาลส่งเสริมสุขภาพตำบลสามไถ</t>
  </si>
  <si>
    <t>01191</t>
  </si>
  <si>
    <t>โรงพยาบาลส่งเสริมสุขภาพตำบลบางพลี</t>
  </si>
  <si>
    <t>01192</t>
  </si>
  <si>
    <t>โรงพยาบาลส่งเสริมสุขภาพตำบลสนามไชย</t>
  </si>
  <si>
    <t>01194</t>
  </si>
  <si>
    <t>โรงพยาบาลส่งเสริมสุขภาพตำบลหน้าไม้</t>
  </si>
  <si>
    <t>01196</t>
  </si>
  <si>
    <t>โรงพยาบาลส่งเสริมสุขภาพตำบลแคออก</t>
  </si>
  <si>
    <t>01197</t>
  </si>
  <si>
    <t>โรงพยาบาลส่งเสริมสุขภาพตำบลแคตก</t>
  </si>
  <si>
    <t>01198</t>
  </si>
  <si>
    <t>โรงพยาบาลส่งเสริมสุขภาพตำบลช่างเหล็ก</t>
  </si>
  <si>
    <t>01199</t>
  </si>
  <si>
    <t>โรงพยาบาลส่งเสริมสุขภาพตำบลกระแชง</t>
  </si>
  <si>
    <t>01200</t>
  </si>
  <si>
    <t>โรงพยาบาลส่งเสริมสุขภาพตำบลบ้านกลึง</t>
  </si>
  <si>
    <t>01201</t>
  </si>
  <si>
    <t>โรงพยาบาลส่งเสริมสุขภาพตำบลช้างน้อย</t>
  </si>
  <si>
    <t>01202</t>
  </si>
  <si>
    <t>โรงพยาบาลส่งเสริมสุขภาพตำบลห่อหมก</t>
  </si>
  <si>
    <t>01204</t>
  </si>
  <si>
    <t>โรงพยาบาลส่งเสริมสุขภาพตำบลกกแก้วบูรพา</t>
  </si>
  <si>
    <t>01205</t>
  </si>
  <si>
    <t>โรงพยาบาลส่งเสริมสุขภาพตำบลไม้ตรา</t>
  </si>
  <si>
    <t>01206</t>
  </si>
  <si>
    <t>โรงพยาบาลส่งเสริมสุขภาพตำบลบ้านม้า</t>
  </si>
  <si>
    <t>01207</t>
  </si>
  <si>
    <t>01208</t>
  </si>
  <si>
    <t>โรงพยาบาลส่งเสริมสุขภาพตำบลราชคราม</t>
  </si>
  <si>
    <t>01209</t>
  </si>
  <si>
    <t>โรงพยาบาลส่งเสริมสุขภาพตำบลช้างใหญ่</t>
  </si>
  <si>
    <t>01210</t>
  </si>
  <si>
    <t>โรงพยาบาลส่งเสริมสุขภาพตำบลคัคณางค์</t>
  </si>
  <si>
    <t>01211</t>
  </si>
  <si>
    <t>โรงพยาบาลส่งเสริมสุขภาพตำบลโพธิ์แตง</t>
  </si>
  <si>
    <t>01215</t>
  </si>
  <si>
    <t xml:space="preserve">โรงพยาบาลส่งเสริมสุขภาพตำบลวัดยม </t>
  </si>
  <si>
    <t>01216</t>
  </si>
  <si>
    <t>โรงพยาบาลส่งเสริมสุขภาพตำบลไทรน้อย</t>
  </si>
  <si>
    <t>01217</t>
  </si>
  <si>
    <t>โรงพยาบาลส่งเสริมสุขภาพตำบลมหาพราหมณ์</t>
  </si>
  <si>
    <t>01218</t>
  </si>
  <si>
    <t>โรงพยาบาลส่งเสริมสุขภาพตำบลกบเจา</t>
  </si>
  <si>
    <t>01219</t>
  </si>
  <si>
    <t>โรงพยาบาลส่งเสริมสุขภาพตำบลบ้านคลัง</t>
  </si>
  <si>
    <t>01223</t>
  </si>
  <si>
    <t>โรงพยาบาลส่งเสริมสุขภาพตำบลวัดตะกู</t>
  </si>
  <si>
    <t>01224</t>
  </si>
  <si>
    <t>โรงพยาบาลส่งเสริมสุขภาพตำบลบางหลวง</t>
  </si>
  <si>
    <t>01225</t>
  </si>
  <si>
    <t>โรงพยาบาลส่งเสริมสุขภาพตำบลบางหลวงโดด</t>
  </si>
  <si>
    <t>01226</t>
  </si>
  <si>
    <t>โรงพยาบาลส่งเสริมสุขภาพตำบลบางหัก</t>
  </si>
  <si>
    <t>01228</t>
  </si>
  <si>
    <t>โรงพยาบาลส่งเสริมสุขภาพตำบลบ้านกุ่ม</t>
  </si>
  <si>
    <t>01229</t>
  </si>
  <si>
    <t xml:space="preserve">โรงพยาบาลส่งเสริมสุขภาพตำบลคลองเปรม </t>
  </si>
  <si>
    <t>01230</t>
  </si>
  <si>
    <t>โรงพยาบาลส่งเสริมสุขภาพตำบลเชียงรากน้อย</t>
  </si>
  <si>
    <t>01231</t>
  </si>
  <si>
    <t>โรงพยาบาลส่งเสริมสุขภาพตำบลบ้านโพ</t>
  </si>
  <si>
    <t>01234</t>
  </si>
  <si>
    <t>โรงพยาบาลส่งเสริมสุขภาพตำบลบางกระสั้น</t>
  </si>
  <si>
    <t>01235</t>
  </si>
  <si>
    <t>โรงพยาบาลส่งเสริมสุขภาพตำบลคลองจิก</t>
  </si>
  <si>
    <t>01236</t>
  </si>
  <si>
    <t>โรงพยาบาลส่งเสริมสุขภาพตำบลบ้านหว้า</t>
  </si>
  <si>
    <t>01237</t>
  </si>
  <si>
    <t>โรงพยาบาลส่งเสริมสุขภาพตำบลวัดยม</t>
  </si>
  <si>
    <t>01238</t>
  </si>
  <si>
    <t>โรงพยาบาลส่งเสริมสุขภาพตำบลบางประแดง</t>
  </si>
  <si>
    <t>01244</t>
  </si>
  <si>
    <t>โรงพยาบาลส่งเสริมสุขภาพตำบลคุ้งลาน</t>
  </si>
  <si>
    <t>01246</t>
  </si>
  <si>
    <t xml:space="preserve">โรงพยาบาลส่งเสริมสุขภาพตำบลบ้านลานเท </t>
  </si>
  <si>
    <t>01247</t>
  </si>
  <si>
    <t>โรงพยาบาลส่งเสริมสุขภาพตำบลตลาดเกรียบ</t>
  </si>
  <si>
    <t>01248</t>
  </si>
  <si>
    <t>โรงพยาบาลส่งเสริมสุขภาพตำบลขนอนหลวง</t>
  </si>
  <si>
    <t>01249</t>
  </si>
  <si>
    <t>โรงพยาบาลส่งเสริมสุขภาพตำบลอำเภอบางปะหัน</t>
  </si>
  <si>
    <t>01250</t>
  </si>
  <si>
    <t>โรงพยาบาลส่งเสริมสุขภาพตำบลขยาย</t>
  </si>
  <si>
    <t>01251</t>
  </si>
  <si>
    <t>โรงพยาบาลส่งเสริมสุขภาพตำบลบางเดื่อ</t>
  </si>
  <si>
    <t>01252</t>
  </si>
  <si>
    <t>โรงพยาบาลส่งเสริมสุขภาพตำบลเสาธง</t>
  </si>
  <si>
    <t>01253</t>
  </si>
  <si>
    <t>โรงพยาบาลส่งเสริมสุขภาพตำบลทางกลาง</t>
  </si>
  <si>
    <t>01254</t>
  </si>
  <si>
    <t>โรงพยาบาลส่งเสริมสุขภาพตำบลบางเพลิง</t>
  </si>
  <si>
    <t>01255</t>
  </si>
  <si>
    <t>โรงพยาบาลส่งเสริมสุขภาพตำบลหันสัง</t>
  </si>
  <si>
    <t>01256</t>
  </si>
  <si>
    <t>โรงพยาบาลส่งเสริมสุขภาพตำบลตานิม</t>
  </si>
  <si>
    <t>01257</t>
  </si>
  <si>
    <t>โรงพยาบาลส่งเสริมสุขภาพตำบลทับน้ำ</t>
  </si>
  <si>
    <t>01258</t>
  </si>
  <si>
    <t>01259</t>
  </si>
  <si>
    <t>โรงพยาบาลส่งเสริมสุขภาพตำบลขวัญเมือง</t>
  </si>
  <si>
    <t>01260</t>
  </si>
  <si>
    <t>โรงพยาบาลส่งเสริมสุขภาพตำบลบ้านลี่</t>
  </si>
  <si>
    <t>01262</t>
  </si>
  <si>
    <t>โรงพยาบาลส่งเสริมสุขภาพตำบลพุทเลา</t>
  </si>
  <si>
    <t>01263</t>
  </si>
  <si>
    <t>โรงพยาบาลส่งเสริมสุขภาพตำบลตาลเอน</t>
  </si>
  <si>
    <t>01264</t>
  </si>
  <si>
    <t>โรงพยาบาลส่งเสริมสุขภาพตำบลบ้านขล้อ</t>
  </si>
  <si>
    <t>01265</t>
  </si>
  <si>
    <t>โรงพยาบาลส่งเสริมสุขภาพตำบลผักไห่ (วัดราษฎร์นิยม)</t>
  </si>
  <si>
    <t>01266</t>
  </si>
  <si>
    <t>โรงพยาบาลส่งเสริมสุขภาพตำบลอมฤต</t>
  </si>
  <si>
    <t>01267</t>
  </si>
  <si>
    <t>โรงพยาบาลส่งเสริมสุขภาพตำบลบ้านแค</t>
  </si>
  <si>
    <t>01272</t>
  </si>
  <si>
    <t>โรงพยาบาลส่งเสริมสุขภาพตำบลกุฎี</t>
  </si>
  <si>
    <t>01273</t>
  </si>
  <si>
    <t>โรงพยาบาลส่งเสริมสุขภาพตำบลลำตะเคียน</t>
  </si>
  <si>
    <t>01275</t>
  </si>
  <si>
    <t>โรงพยาบาลส่งเสริมสุขภาพตำบลจักราช</t>
  </si>
  <si>
    <t>01276</t>
  </si>
  <si>
    <t>โรงพยาบาลส่งเสริมสุขภาพตำบลหนองน้ำใหญ่</t>
  </si>
  <si>
    <t>01277</t>
  </si>
  <si>
    <t>โรงพยาบาลส่งเสริมสุขภาพตำบลลาดชิด</t>
  </si>
  <si>
    <t>01278</t>
  </si>
  <si>
    <t>โรงพยาบาลส่งเสริมสุขภาพตำบลหน้าโคก</t>
  </si>
  <si>
    <t>01279</t>
  </si>
  <si>
    <t>โรงพยาบาลส่งเสริมสุขภาพตำบลบ้านใหญ่</t>
  </si>
  <si>
    <t>01280</t>
  </si>
  <si>
    <t>โรงพยาบาลส่งเสริมสุขภาพตำบลโคกม่วง</t>
  </si>
  <si>
    <t>01281</t>
  </si>
  <si>
    <t>โรงพยาบาลส่งเสริมสุขภาพตำบลระโสม</t>
  </si>
  <si>
    <t>01282</t>
  </si>
  <si>
    <t>โรงพยาบาลส่งเสริมสุขภาพตำบลหนองน้ำใส</t>
  </si>
  <si>
    <t>01283</t>
  </si>
  <si>
    <t>โรงพยาบาลส่งเสริมสุขภาพตำบลดอนหญ้านาง</t>
  </si>
  <si>
    <t>01284</t>
  </si>
  <si>
    <t>โรงพยาบาลส่งเสริมสุขภาพตำบลไผ่ล้อม</t>
  </si>
  <si>
    <t>01285</t>
  </si>
  <si>
    <t>โรงพยาบาลส่งเสริมสุขภาพตำบลกระจิว</t>
  </si>
  <si>
    <t>01286</t>
  </si>
  <si>
    <t>โรงพยาบาลส่งเสริมสุขภาพตำบลพระแก้ว</t>
  </si>
  <si>
    <t>01287</t>
  </si>
  <si>
    <t>โรงพยาบาลส่งเสริมสุขภาพตำบลหลักชัย</t>
  </si>
  <si>
    <t>01288</t>
  </si>
  <si>
    <t>โรงพยาบาลส่งเสริมสุขภาพตำบลสามเมือง</t>
  </si>
  <si>
    <t>01289</t>
  </si>
  <si>
    <t xml:space="preserve">โรงพยาบาลส่งเสริมสุขภาพตำบลพระยาบันลือ </t>
  </si>
  <si>
    <t>01290</t>
  </si>
  <si>
    <t>โรงพยาบาลส่งเสริมสุขภาพตำบลสิงหนาท</t>
  </si>
  <si>
    <t>01291</t>
  </si>
  <si>
    <t>โรงพยาบาลส่งเสริมสุขภาพตำบลสิงหนาท 2 (วัดหนองปลาดุก)</t>
  </si>
  <si>
    <t>01292</t>
  </si>
  <si>
    <t>โรงพยาบาลส่งเสริมสุขภาพตำบลคู้สลอด</t>
  </si>
  <si>
    <t>01293</t>
  </si>
  <si>
    <t>โรงพยาบาลส่งเสริมสุขภาพตำบลพระยาบันลือ</t>
  </si>
  <si>
    <t>01294</t>
  </si>
  <si>
    <t>โรงพยาบาลส่งเสริมสุขภาพตำบลวังน้อย</t>
  </si>
  <si>
    <t>01295</t>
  </si>
  <si>
    <t>โรงพยาบาลส่งเสริมสุขภาพตำบลลำตาเสา</t>
  </si>
  <si>
    <t>01296</t>
  </si>
  <si>
    <t>โรงพยาบาลส่งเสริมสุขภาพตำบลบ่อตาโล่</t>
  </si>
  <si>
    <t>01298</t>
  </si>
  <si>
    <t>โรงพยาบาลส่งเสริมสุขภาพตำบลสนับทึบ</t>
  </si>
  <si>
    <t>01299</t>
  </si>
  <si>
    <t>โรงพยาบาลส่งเสริมสุขภาพตำบลพยอม</t>
  </si>
  <si>
    <t>01300</t>
  </si>
  <si>
    <t>โรงพยาบาลส่งเสริมสุขภาพตำบลหันตะเภา</t>
  </si>
  <si>
    <t>01301</t>
  </si>
  <si>
    <t>โรงพยาบาลส่งเสริมสุขภาพตำบลวังจุฬา</t>
  </si>
  <si>
    <t>01303</t>
  </si>
  <si>
    <t>โรงพยาบาลส่งเสริมสุขภาพตำบลชะแมบ</t>
  </si>
  <si>
    <t>01304</t>
  </si>
  <si>
    <t>โรงพยาบาลส่งเสริมสุขภาพตำบลบ้านแพน</t>
  </si>
  <si>
    <t>01306</t>
  </si>
  <si>
    <t>โรงพยาบาลส่งเสริมสุขภาพตำบลสามกอ</t>
  </si>
  <si>
    <t>01307</t>
  </si>
  <si>
    <t>สถานีอนามัยบางนมโค</t>
  </si>
  <si>
    <t>01308</t>
  </si>
  <si>
    <t>โรงพยาบาลส่งเสริมสุขภาพตำบลหัวเวียง</t>
  </si>
  <si>
    <t>01309</t>
  </si>
  <si>
    <t>โรงพยาบาลส่งเสริมสุขภาพตำบลมารวิชัย</t>
  </si>
  <si>
    <t>01310</t>
  </si>
  <si>
    <t>โรงพยาบาลส่งเสริมสุขภาพตำบลบ้านโพธิ์</t>
  </si>
  <si>
    <t>01311</t>
  </si>
  <si>
    <t>โรงพยาบาลส่งเสริมสุขภาพตำบลรางจรเข้</t>
  </si>
  <si>
    <t>01312</t>
  </si>
  <si>
    <t>โรงพยาบาลส่งเสริมสุขภาพตำบลบ้านกระทุ่ม</t>
  </si>
  <si>
    <t>01313</t>
  </si>
  <si>
    <t>โรงพยาบาลส่งเสริมสุขภาพตำบลบ้านแถว</t>
  </si>
  <si>
    <t>01314</t>
  </si>
  <si>
    <t>โรงพยาบาลส่งเสริมสุขภาพตำบลชายนา</t>
  </si>
  <si>
    <t>01315</t>
  </si>
  <si>
    <t>โรงพยาบาลส่งเสริมสุขภาพตำบลสามตุ่ม</t>
  </si>
  <si>
    <t>01316</t>
  </si>
  <si>
    <t>โรงพยาบาลส่งเสริมสุขภาพตำบลลาดงา</t>
  </si>
  <si>
    <t>01317</t>
  </si>
  <si>
    <t>โรงพยาบาลส่งเสริมสุขภาพตำบลดอนทอง</t>
  </si>
  <si>
    <t>01318</t>
  </si>
  <si>
    <t>โรงพยาบาลส่งเสริมสุขภาพตำบลบ้านหลวง</t>
  </si>
  <si>
    <t>01319</t>
  </si>
  <si>
    <t>โรงพยาบาลส่งเสริมสุขภาพตำบลเจ้าเสด็จ</t>
  </si>
  <si>
    <t>01321</t>
  </si>
  <si>
    <t>โรงพยาบาลส่งเสริมสุขภาพตำบลแก้วฟ้า</t>
  </si>
  <si>
    <t>01322</t>
  </si>
  <si>
    <t>โรงพยาบาลส่งเสริมสุขภาพตำบลเต่าเล่า</t>
  </si>
  <si>
    <t>01323</t>
  </si>
  <si>
    <t>โรงพยาบาลส่งเสริมสุขภาพตำบลทางหลวง ตำบลปลายกลัด</t>
  </si>
  <si>
    <t>01324</t>
  </si>
  <si>
    <t>โรงพยาบาลส่งเสริมสุขภาพตำบลปลายกลัด</t>
  </si>
  <si>
    <t>01325</t>
  </si>
  <si>
    <t>โรงพยาบาลส่งเสริมสุขภาพตำบลเทพมงคล</t>
  </si>
  <si>
    <t>01326</t>
  </si>
  <si>
    <t>โรงพยาบาลส่งเสริมสุขภาพตำบลวังพัฒนา</t>
  </si>
  <si>
    <t>01327</t>
  </si>
  <si>
    <t>โรงพยาบาลส่งเสริมสุขภาพตำบลอำเภออุทัย</t>
  </si>
  <si>
    <t>01328</t>
  </si>
  <si>
    <t>โรงพยาบาลส่งเสริมสุขภาพตำบลคานหาม</t>
  </si>
  <si>
    <t>01329</t>
  </si>
  <si>
    <t>โรงพยาบาลส่งเสริมสุขภาพตำบลบ้านช้าง</t>
  </si>
  <si>
    <t>01330</t>
  </si>
  <si>
    <t>โรงพยาบาลส่งเสริมสุขภาพตำบลสามบัณฑิต</t>
  </si>
  <si>
    <t>01331</t>
  </si>
  <si>
    <t>โรงพยาบาลส่งเสริมสุขภาพตำบลบ้านหีบ</t>
  </si>
  <si>
    <t>01332</t>
  </si>
  <si>
    <t>โรงพยาบาลส่งเสริมสุขภาพตำบลหนองไม้ซุง</t>
  </si>
  <si>
    <t>01333</t>
  </si>
  <si>
    <t>โรงพยาบาลส่งเสริมสุขภาพตำบลเสนา</t>
  </si>
  <si>
    <t>01334</t>
  </si>
  <si>
    <t>โรงพยาบาลส่งเสริมสุขภาพตำบลหนองน้ำส้ม</t>
  </si>
  <si>
    <t>01335</t>
  </si>
  <si>
    <t>โรงพยาบาลส่งเสริมสุขภาพตำบลโพสาวหาญ</t>
  </si>
  <si>
    <t>01336</t>
  </si>
  <si>
    <t>โรงพยาบาลส่งเสริมสุขภาพตำบลธนู</t>
  </si>
  <si>
    <t>01337</t>
  </si>
  <si>
    <t>โรงพยาบาลส่งเสริมสุขภาพตำบลข้าวเม่า</t>
  </si>
  <si>
    <t>01339</t>
  </si>
  <si>
    <t>โรงพยาบาลส่งเสริมสุขภาพตำบลมหาราช</t>
  </si>
  <si>
    <t>01345</t>
  </si>
  <si>
    <t>โรงพยาบาลส่งเสริมสุขภาพตำบลเจ้าปลุก</t>
  </si>
  <si>
    <t>01348</t>
  </si>
  <si>
    <t>โรงพยาบาลส่งเสริมสุขภาพตำบลบ้านขวาง</t>
  </si>
  <si>
    <t>01351</t>
  </si>
  <si>
    <t>โรงพยาบาลส่งเสริมสุขภาพตำบลบ้านแพรก</t>
  </si>
  <si>
    <t>01352</t>
  </si>
  <si>
    <t>โรงพยาบาลส่งเสริมสุขภาพตำบลสำพะเนียง</t>
  </si>
  <si>
    <t>01353</t>
  </si>
  <si>
    <t>โรงพยาบาลส่งเสริมสุขภาพตำบลคลองน้อย</t>
  </si>
  <si>
    <t>01354</t>
  </si>
  <si>
    <t>โรงพยาบาลส่งเสริมสุขภาพตำบลสองห้อง</t>
  </si>
  <si>
    <t>06047</t>
  </si>
  <si>
    <t xml:space="preserve">ศูนย์แพทย์โรงพยาบาลพระนครศรีอยุธยา สาขา 2 ศูนย์แพทย์วัดอินทาราม </t>
  </si>
  <si>
    <t xml:space="preserve">ศูนย์แพทย์โรงพยาบาลพระนครศรีอยุธยา สาขา 3 ศูนย์แพทย์ป้อมเพชร </t>
  </si>
  <si>
    <t xml:space="preserve">ศูนยแพทย์โรงพยาบาลพระนครศรีอยุธยา สาขา 4  ศูนย์แพทย์วัดตึก </t>
  </si>
  <si>
    <t>โรงพยาบาลเสนา</t>
  </si>
  <si>
    <t>โรงพยาบาลท่าเรือ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</si>
  <si>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</si>
  <si>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</si>
  <si>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</si>
  <si>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</si>
  <si>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</si>
  <si>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</si>
  <si>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</si>
  <si>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</si>
  <si>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</si>
  <si>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</si>
  <si>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</si>
  <si>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เทศบาลนครศรีอยุธยา</t>
  </si>
  <si>
    <t>โรงพยาบาลส่งเสริมสุขภาพตำบลลาดบัวหลวง</t>
  </si>
  <si>
    <t xml:space="preserve"> ศูนย์แพทย์โรงพยาบาลพระนครศรีอยุธยาสาขา 1 ศูนย์เวชปฎิบัติครอบครัว</t>
  </si>
  <si>
    <t>ศูนย์แพทย์โรงพยาบาลพระนครศรีอยุธยา สำนักงานสาธารณสุขพระนครศรีอยุธยา</t>
  </si>
  <si>
    <t>คลินิกชุมชนสามเรือน(ของรัฐบาล)</t>
  </si>
  <si>
    <t>ลำดับ</t>
  </si>
  <si>
    <t>รหัส</t>
  </si>
  <si>
    <t>พื้นที่</t>
  </si>
  <si>
    <t>ผู้ป่วยนอก(คน)</t>
  </si>
  <si>
    <t>ผู้ป่วยนอก(ครั้ง)</t>
  </si>
  <si>
    <t>ผู้ป่วยใน(คน)</t>
  </si>
  <si>
    <t>ผู้ป่วยใน(ครั้ง)</t>
  </si>
  <si>
    <t>ผู้ ปวยทั้งหมด(คน)</t>
  </si>
  <si>
    <t>ผู้ป่วยทั้งหมด(ครั้ง)</t>
  </si>
  <si>
    <t>อำเภอพระนครศรีอยุธยา</t>
  </si>
  <si>
    <t>อำเภอท่าเรือ</t>
  </si>
  <si>
    <t>อำเภอนครหลวง</t>
  </si>
  <si>
    <t>อำเภอบางไทร</t>
  </si>
  <si>
    <t>อำเภอบางบาล</t>
  </si>
  <si>
    <t>อำเภอบางปะอิน</t>
  </si>
  <si>
    <t>อำเภอบางปะหัน</t>
  </si>
  <si>
    <t>อำเภอผักไห่</t>
  </si>
  <si>
    <t>อำเภอภาชี</t>
  </si>
  <si>
    <t>อำเภอลาดบัวหลวง</t>
  </si>
  <si>
    <t>อำเภอวังน้อย</t>
  </si>
  <si>
    <t>อำเภอเสนา</t>
  </si>
  <si>
    <t>อำเภอบางซ้าย</t>
  </si>
  <si>
    <t>อำเภออุทัย</t>
  </si>
  <si>
    <t>อำเภอมหาราช</t>
  </si>
  <si>
    <t>อำเภอบ้านแพรก</t>
  </si>
  <si>
    <t>รวม</t>
  </si>
  <si>
    <t>รพ.สต.บ้านรุน หมู่ที่ 02</t>
  </si>
  <si>
    <t>ศูนย์แพทย์วัดอินทร์</t>
  </si>
  <si>
    <t>ศูนย์แพทย์ป้อมเพชร</t>
  </si>
  <si>
    <t>ศูนย์แพทย์วัดตึก</t>
  </si>
  <si>
    <t>ศูนย์บริการสธ.วัดกล้วย</t>
  </si>
  <si>
    <t>รพศ.พระนครศรีอยุธยา</t>
  </si>
  <si>
    <t>ศูนย์บริการสธ.เทศบาลนครศรีอยุธยา</t>
  </si>
  <si>
    <t>ศูนย์แพทย์ศูนย์เวชปฏิบัติครอบครัว</t>
  </si>
  <si>
    <t>ศูนย์แพทย์สำนักงานสาธารณสุขจังหวัด</t>
  </si>
  <si>
    <t>รพ.สต.วังแดง หมู่ที่ 03</t>
  </si>
  <si>
    <t>รพ.ท่าเรือ</t>
  </si>
  <si>
    <t>รพ.สต.ท่าช้าง หมู่ที่ 06</t>
  </si>
  <si>
    <t>รพ.สต.บ่อโพง หมู่ที่ 07</t>
  </si>
  <si>
    <t>รพ.สมเด็จพระสังฆราช</t>
  </si>
  <si>
    <t>รพ.บางไทร</t>
  </si>
  <si>
    <t>รพ.สต.กบเจา หมู่ที่ 02</t>
  </si>
  <si>
    <t>รพ.บางบาล</t>
  </si>
  <si>
    <t>รพ.สต.คุ้งลาน หมู่ที่ 04</t>
  </si>
  <si>
    <t>รพ.สต.ตลิ่งชัน หมู่ที่ 01</t>
  </si>
  <si>
    <t>รพ.บางปะอิน</t>
  </si>
  <si>
    <t>คลินิกชุมชนสามเรือน</t>
  </si>
  <si>
    <t>รพ.บางปะหัน</t>
  </si>
  <si>
    <t>รพ.ผักไห่</t>
  </si>
  <si>
    <t>รพ.ภาชี</t>
  </si>
  <si>
    <t>รพ.ลาดบัวหลวง</t>
  </si>
  <si>
    <t>รพ.สต.ลาดบัวหลวง</t>
  </si>
  <si>
    <t>รพ.สต.ลำตาเสา หมู่ที่ 02</t>
  </si>
  <si>
    <t>รพ.สต.บ่อตาโล่ หมู่ที่ 06</t>
  </si>
  <si>
    <t>รพ.สต.สนับทึบ หมู่ที่ 06</t>
  </si>
  <si>
    <t>รพ.วังน้อย</t>
  </si>
  <si>
    <t>รพ.สต.รางจรเข้ หมู่ที่ 02</t>
  </si>
  <si>
    <t>รพ.สต.บ้านแถว หมู่ที่ 06</t>
  </si>
  <si>
    <t>รพท.เสนา</t>
  </si>
  <si>
    <t>รพ.บางซ้าย</t>
  </si>
  <si>
    <t>รพ.อุทัย</t>
  </si>
  <si>
    <t>รพ.สต.โรงช้าง หมู่ที่ 04</t>
  </si>
  <si>
    <t>รพ.สต.เจ้าปลุก หมู่ที่ 02</t>
  </si>
  <si>
    <t>รพ.มหาราช</t>
  </si>
  <si>
    <t>รพ.บ้านแพรก</t>
  </si>
  <si>
    <t>total</t>
  </si>
  <si>
    <t>รพ.สต.ดอนหญ้านาง</t>
  </si>
  <si>
    <t>เป้าหมาย 200 visit/1000pop</t>
  </si>
  <si>
    <t>หญิงตั้งครรภ์</t>
  </si>
  <si>
    <t>ก่อนวัยเรียน</t>
  </si>
  <si>
    <t>วัยเรียน</t>
  </si>
  <si>
    <t>ผู้สูงอายุ</t>
  </si>
  <si>
    <t xml:space="preserve">อื่น </t>
  </si>
  <si>
    <t>จำนวนประชากรในเขตรับผิดชอบ(อยู่จริง)</t>
  </si>
  <si>
    <t>ผลงานไตรมาส 1 20%ของประชาชนในเขตเข้าถึงบริการ(คน)</t>
  </si>
  <si>
    <t>ไตรมาส 1 ร้อยละของประชาชนในเขตเข้าถึงบริการ(คน)</t>
  </si>
  <si>
    <t>ไตรมาส 1ร้อยละของประชาชนในเขตเข้าถึงบริการ(ครั้ง)</t>
  </si>
  <si>
    <t>ผลงานไตรมาส 1 ของประชาชนในเขตเข้าถึงบริการ(ครั้ง)</t>
  </si>
  <si>
    <t>เป้าหมายปี58 service plan จังหวัดต้องได้ 25 % ของประชาชนในเขตเข้าถึงบริการ</t>
  </si>
  <si>
    <t xml:space="preserve">รพ.สต.วัดพระญาติการาม </t>
  </si>
  <si>
    <t xml:space="preserve">รพ.สต.ไผ่ลิง </t>
  </si>
  <si>
    <t xml:space="preserve">รพ.สต.ปากกราน </t>
  </si>
  <si>
    <t xml:space="preserve">รพ.สต.ภูเขาทอง </t>
  </si>
  <si>
    <t xml:space="preserve">รพ.สต.สำเภาล่ม </t>
  </si>
  <si>
    <t xml:space="preserve">รพ.สต.บ้านเพนียด </t>
  </si>
  <si>
    <t xml:space="preserve">รพ.สต.สวนพริก </t>
  </si>
  <si>
    <t xml:space="preserve">รพ.สต.จำปา </t>
  </si>
  <si>
    <t xml:space="preserve">รพ.สต.ท่าหลวง </t>
  </si>
  <si>
    <t xml:space="preserve">รพ.สต.บ้านดอนประดู่ </t>
  </si>
  <si>
    <t xml:space="preserve">รพ.สต.บ้านร่อม </t>
  </si>
  <si>
    <t xml:space="preserve">รพ.สต.ศาลาลอย </t>
  </si>
  <si>
    <t xml:space="preserve">รพ.สต.บ้านศาลาลอย </t>
  </si>
  <si>
    <t>รพ.สต.โพธิ์เอน หมู่ที่ 03</t>
  </si>
  <si>
    <t>รพ.สต.โพธิ์เอน หมู่ที่ 04</t>
  </si>
  <si>
    <t>รายงานผลการจัดบริการทันตกรรมในงานรักษา ส่งเสริม ป้องกัน ไตรมาสที่ 1 ปีงบประมาณ 2558 (1ตุลาคม 255 ถึง 31 ธันวาคม 2557) จากฐานข้อมูล 43 แฟ้ม  ณ 27 มกราคม 2558</t>
  </si>
  <si>
    <t xml:space="preserve">รพ.สต.บางปะหัน </t>
  </si>
  <si>
    <t xml:space="preserve">รพ.สต.ทางกลาง </t>
  </si>
  <si>
    <t>รพ.สต.บางเพลิง</t>
  </si>
  <si>
    <t xml:space="preserve">รพ.สต.ขวัญเมือง </t>
  </si>
  <si>
    <t xml:space="preserve">รพ.สต.โพธิ์สามต้น </t>
  </si>
  <si>
    <t xml:space="preserve">รพ.สต.บ้านขล้อ </t>
  </si>
  <si>
    <t xml:space="preserve">รพ.สต.บ้านใหญ่ </t>
  </si>
  <si>
    <t xml:space="preserve">รพ.สต.หน้าโคก </t>
  </si>
  <si>
    <t xml:space="preserve">รพ.สต.หนองน้ำใหญ่ </t>
  </si>
  <si>
    <t xml:space="preserve">รพ.สต.ลำตะเคียน </t>
  </si>
  <si>
    <t xml:space="preserve">รพ.สต.นาคู </t>
  </si>
  <si>
    <t xml:space="preserve">รพ.สต.กุฎี </t>
  </si>
  <si>
    <t xml:space="preserve">รพ.สต.ท่าดินแดง </t>
  </si>
  <si>
    <t xml:space="preserve">รพ.สต.ดอนลาน </t>
  </si>
  <si>
    <t xml:space="preserve">รพ.สต.ลาดน้ำเค็ม </t>
  </si>
  <si>
    <t xml:space="preserve">รพ.สต.ผักไห่ </t>
  </si>
  <si>
    <t xml:space="preserve">รพ.สต.คลองตะเคียน </t>
  </si>
  <si>
    <t>รพ.สต.บ้านใหม่</t>
  </si>
  <si>
    <t xml:space="preserve">รพ.สต.บ้านเกาะ </t>
  </si>
  <si>
    <t xml:space="preserve">รพ.สต.คลองสวนพลู </t>
  </si>
  <si>
    <t xml:space="preserve">รพ.สต.คลองสระบัว </t>
  </si>
  <si>
    <t xml:space="preserve">รพ.สต.เกาะเรียน </t>
  </si>
  <si>
    <t xml:space="preserve">รพ.สต.บ้านป้อม </t>
  </si>
  <si>
    <t xml:space="preserve">รพ.สต.ปากท่า </t>
  </si>
  <si>
    <t>รพ.สต.หนองขนาก</t>
  </si>
  <si>
    <t xml:space="preserve">รพ.สต.ท่าเจ้าสนุก </t>
  </si>
  <si>
    <t xml:space="preserve">รพ.สต.เฉลิมพระเกียรติฯ </t>
  </si>
  <si>
    <t xml:space="preserve">รพ.สต.บางระกำ </t>
  </si>
  <si>
    <t>รพ.สต.บางพระครู</t>
  </si>
  <si>
    <t xml:space="preserve">รพ.สต.หนองปลิง </t>
  </si>
  <si>
    <t>รพ.สต.คลองสะแก</t>
  </si>
  <si>
    <t xml:space="preserve">รพ.สต.พระนอน </t>
  </si>
  <si>
    <t xml:space="preserve">รพ.สต.สนามชัย </t>
  </si>
  <si>
    <t xml:space="preserve">รพ.สต.บ้านแป้ง </t>
  </si>
  <si>
    <t xml:space="preserve">รพ.สต.ช่างเหล็ก </t>
  </si>
  <si>
    <t xml:space="preserve">รพ.สต.กระแชง </t>
  </si>
  <si>
    <t xml:space="preserve">รพ.สต.บ้านกลึง </t>
  </si>
  <si>
    <t xml:space="preserve">รพ.สต.ช้างน้อย </t>
  </si>
  <si>
    <t xml:space="preserve">รพ.สต.กกแก้วบูรพา </t>
  </si>
  <si>
    <t xml:space="preserve">รพ.สต.ราชคราม </t>
  </si>
  <si>
    <t xml:space="preserve">รพ.สต.ช้างใหญ่ </t>
  </si>
  <si>
    <t xml:space="preserve">รพ.สต.คัคณางค์ </t>
  </si>
  <si>
    <t xml:space="preserve">รพ.สต.เชียงรากน้อย </t>
  </si>
  <si>
    <t xml:space="preserve">รพ.สต.ไทรน้อย </t>
  </si>
  <si>
    <t xml:space="preserve">รพ.สต.มหาพราหมณ์ </t>
  </si>
  <si>
    <t xml:space="preserve">รพ.สต.บ้านคลัง </t>
  </si>
  <si>
    <t xml:space="preserve">รพ.สต.พระขาว </t>
  </si>
  <si>
    <t xml:space="preserve">รพ.สต.บางหลวง </t>
  </si>
  <si>
    <t xml:space="preserve">รพ.สต.บางหลวงโดด </t>
  </si>
  <si>
    <t xml:space="preserve">รพ.สต.บางชะนี </t>
  </si>
  <si>
    <t xml:space="preserve">รพ.สต.คลองเปรม </t>
  </si>
  <si>
    <t xml:space="preserve">รพ.สต.บ้านกรด </t>
  </si>
  <si>
    <t xml:space="preserve">รพ.สต.ขนอนเหนือ </t>
  </si>
  <si>
    <t xml:space="preserve">รพ.สต.บางกระสั้น </t>
  </si>
  <si>
    <t xml:space="preserve">รพ.สต.คลองจิก </t>
  </si>
  <si>
    <t xml:space="preserve">รพ.สต.บ้านหว้า </t>
  </si>
  <si>
    <t xml:space="preserve">รพ.สต.วัดยม </t>
  </si>
  <si>
    <t xml:space="preserve">รพ.สต.บางประแดง </t>
  </si>
  <si>
    <t xml:space="preserve">รพ.สต.สามเรือน </t>
  </si>
  <si>
    <t xml:space="preserve">รพ.สต.เกาะเกิด </t>
  </si>
  <si>
    <t xml:space="preserve">รพ.สต.บ้านพลับ </t>
  </si>
  <si>
    <t xml:space="preserve">รพ.สต.บ้านแป้ง บ้านโคกเจ็ก </t>
  </si>
  <si>
    <t xml:space="preserve">รพ.สต.บ้านลานเท </t>
  </si>
  <si>
    <t xml:space="preserve">รพ.สต.ตลาดเกรียบ </t>
  </si>
  <si>
    <t>รพ.สต.ขนอนหลวง</t>
  </si>
  <si>
    <t xml:space="preserve">รพ.สต.ขยาย </t>
  </si>
  <si>
    <t xml:space="preserve">รพ.สต.บ้านลี่ </t>
  </si>
  <si>
    <t xml:space="preserve">รพ.สต.พุทเลา </t>
  </si>
  <si>
    <t xml:space="preserve">รพ.สต.หนองน้ำใส </t>
  </si>
  <si>
    <t xml:space="preserve">รพ.สต.พระแก้ว </t>
  </si>
  <si>
    <t xml:space="preserve">รพ.สต.สามเมือง </t>
  </si>
  <si>
    <t xml:space="preserve">รพ.สต.พระยาบันลือ </t>
  </si>
  <si>
    <t xml:space="preserve">รพ.สต.สิงหนาท </t>
  </si>
  <si>
    <t xml:space="preserve">รพ.สต.หันตะเภา </t>
  </si>
  <si>
    <t xml:space="preserve">รพ.สต.พยอม </t>
  </si>
  <si>
    <t xml:space="preserve">รพ.สต.บ้านแพน </t>
  </si>
  <si>
    <t xml:space="preserve">รพ.สต.เจ้าเจ็ด </t>
  </si>
  <si>
    <t xml:space="preserve">รพ.สต.บ้านโพธิ์ </t>
  </si>
  <si>
    <t xml:space="preserve">สอ.บางนมโค </t>
  </si>
  <si>
    <t xml:space="preserve">รพ.สต.บ้านกระทุ่ม </t>
  </si>
  <si>
    <t xml:space="preserve">รพ.สต.ดอนทอง </t>
  </si>
  <si>
    <t xml:space="preserve">รพ.สต.ลาดงา </t>
  </si>
  <si>
    <t xml:space="preserve">รพ.สต.ชายนา </t>
  </si>
  <si>
    <t xml:space="preserve">รพ.สต.บ้านหลวง </t>
  </si>
  <si>
    <t xml:space="preserve">รพ.สต.ทางหลวง </t>
  </si>
  <si>
    <t xml:space="preserve">รพ.สต.ปลายกลัด </t>
  </si>
  <si>
    <t xml:space="preserve">รพ.สต.เทพมงคล </t>
  </si>
  <si>
    <t xml:space="preserve">รพ.สต.วังพัฒนา </t>
  </si>
  <si>
    <t xml:space="preserve">รพ.สต.คานหาม </t>
  </si>
  <si>
    <t xml:space="preserve">รพ.สต.บ้านช้าง </t>
  </si>
  <si>
    <t>รพ.สต.สามบัณฑิต</t>
  </si>
  <si>
    <t xml:space="preserve">รพ.สต.หนองไม้ซุง </t>
  </si>
  <si>
    <t xml:space="preserve">รพ.สต.หนองน้ำส้ม </t>
  </si>
  <si>
    <t xml:space="preserve">รพ.สต.โพสาวหาญ </t>
  </si>
  <si>
    <t xml:space="preserve">รพ.สต.ธนู </t>
  </si>
  <si>
    <t>รพ.สต.บ้านหนองคัดเค้า</t>
  </si>
  <si>
    <t xml:space="preserve">รพ.สต.มหาราช </t>
  </si>
  <si>
    <t xml:space="preserve">รพ.สต.กะทุ่ม </t>
  </si>
  <si>
    <t xml:space="preserve">รพ.สต.บ้านหนองจิก </t>
  </si>
  <si>
    <t xml:space="preserve">รพ.สต.พิตเพียน </t>
  </si>
  <si>
    <t xml:space="preserve">รพ.สต.บ้านขวาง </t>
  </si>
  <si>
    <t xml:space="preserve">รพ.สต.บ้านใหม่ </t>
  </si>
  <si>
    <t xml:space="preserve">รพ.สต.ท่าตอ </t>
  </si>
  <si>
    <t xml:space="preserve">รพ.สต.บ้านแพรก </t>
  </si>
  <si>
    <t xml:space="preserve">รพ.สต.สำพะเนียง </t>
  </si>
  <si>
    <t xml:space="preserve">รพ.สต.คลองน้อย </t>
  </si>
  <si>
    <t xml:space="preserve">รพ.สต.สองห้อง </t>
  </si>
  <si>
    <t>ผลงานส่งเสริมป้องกัน(จากแฟ้ม dental)</t>
  </si>
  <si>
    <t>ร้อยละของการเข้าถึงบริการ(ครั้ง)เฉลี่ยรายไตรมาสปี57</t>
  </si>
  <si>
    <t>ร้อยละของการเข้าถึงบริการ(คน)เฉลี่ยรายไตรมาสปี57</t>
  </si>
  <si>
    <t>เปรียบเทียบปี 57</t>
  </si>
  <si>
    <t>ประมาณการ 4 ไตรมาสปี58</t>
  </si>
  <si>
    <t>ร้อยละของการเข้าถึงบริการ(คน)</t>
  </si>
  <si>
    <t xml:space="preserve"> ร้อยละของการเข้าถึงบริการ (ครั้ง)</t>
  </si>
  <si>
    <t>รพ.สต.วัดตูม</t>
  </si>
  <si>
    <t>รพ.สต.หันตรา</t>
  </si>
  <si>
    <t xml:space="preserve">รพ.สต.ลุมพลี </t>
  </si>
  <si>
    <t xml:space="preserve">รพ.สต.แม่ลา </t>
  </si>
  <si>
    <t xml:space="preserve">รพ.สต.บ้านชุ้ง </t>
  </si>
  <si>
    <t xml:space="preserve">รพ.สต.ปากจั่น </t>
  </si>
  <si>
    <t xml:space="preserve">รพ.สต.สามไถ </t>
  </si>
  <si>
    <t xml:space="preserve">                                                                                                                                                    </t>
  </si>
  <si>
    <t xml:space="preserve">รพ.สต.บางพลี </t>
  </si>
  <si>
    <t xml:space="preserve">รพ.สต.หน้าไม้ </t>
  </si>
  <si>
    <t xml:space="preserve">รพ.สต.ห่อหมก </t>
  </si>
  <si>
    <t>รพ.สต.ไผ่พระ</t>
  </si>
  <si>
    <t xml:space="preserve">รพ.สต.ไม้ตรา </t>
  </si>
  <si>
    <t xml:space="preserve">รพ.สต.บ้านม้า </t>
  </si>
  <si>
    <t xml:space="preserve">รพ.สต.แคออก </t>
  </si>
  <si>
    <t xml:space="preserve">รพ.สต.แคตก </t>
  </si>
  <si>
    <t xml:space="preserve">รพ.สต.บางยี่โท </t>
  </si>
  <si>
    <t xml:space="preserve">รพ.สต.โพแตง </t>
  </si>
  <si>
    <t xml:space="preserve">รพ.สต.โคกช้าง </t>
  </si>
  <si>
    <t xml:space="preserve">รพ.สต.บางบาล </t>
  </si>
  <si>
    <t>รพ.สต.บางหัก</t>
  </si>
  <si>
    <t xml:space="preserve">รพ.สต.บ้านกุ่ม </t>
  </si>
  <si>
    <t xml:space="preserve">รพ.สต.น้ำเต้า </t>
  </si>
  <si>
    <t xml:space="preserve">รพ.สต.ทางช้าง </t>
  </si>
  <si>
    <t xml:space="preserve">รพ.สต.วัดตะกู </t>
  </si>
  <si>
    <t xml:space="preserve">รพ.สต.บ้านโพ </t>
  </si>
  <si>
    <t xml:space="preserve">รพ.สต.บางเดื่อ </t>
  </si>
  <si>
    <t xml:space="preserve">รพ.สต.เสาธง </t>
  </si>
  <si>
    <t xml:space="preserve">รพ.สต.หันสัง </t>
  </si>
  <si>
    <t xml:space="preserve">รพ.สต.ตานิม </t>
  </si>
  <si>
    <t>รพ.สต.ทับน้ำ</t>
  </si>
  <si>
    <t xml:space="preserve">รพ.สต.ตาลเอน </t>
  </si>
  <si>
    <t xml:space="preserve">รพ.สต.อมฤต </t>
  </si>
  <si>
    <t xml:space="preserve">รพ.สต.บ้านแค </t>
  </si>
  <si>
    <t xml:space="preserve">รพ.สต.จักราช </t>
  </si>
  <si>
    <t xml:space="preserve">รพ.สต.ลาดชิด </t>
  </si>
  <si>
    <t xml:space="preserve">รพ.สต.โคกม่วง </t>
  </si>
  <si>
    <t xml:space="preserve">รพ.สต.ระโสม </t>
  </si>
  <si>
    <t xml:space="preserve">รพ.สต.ไผ่ล้อม </t>
  </si>
  <si>
    <t xml:space="preserve">รพ.สต.กระจิว </t>
  </si>
  <si>
    <t xml:space="preserve">รพ.สต.หลักชัย </t>
  </si>
  <si>
    <t xml:space="preserve">รพ.สต.สิงหนาท2 </t>
  </si>
  <si>
    <t xml:space="preserve">รพ.สต.คู้สลอด </t>
  </si>
  <si>
    <t xml:space="preserve">รพ.สต.วังน้อย </t>
  </si>
  <si>
    <t xml:space="preserve">รพ.สต.บ้านหนองโสน </t>
  </si>
  <si>
    <t xml:space="preserve">รพ.สต.วังจุฬา </t>
  </si>
  <si>
    <t xml:space="preserve">รพ.สต.ข้าวงาม </t>
  </si>
  <si>
    <t xml:space="preserve">รพ.สต.ชะแมบ </t>
  </si>
  <si>
    <t xml:space="preserve">รพ.สต.สามกอ </t>
  </si>
  <si>
    <t xml:space="preserve">รพ.สต.หัวเวียง </t>
  </si>
  <si>
    <t xml:space="preserve">รพ.สต.มารวิชัย </t>
  </si>
  <si>
    <t xml:space="preserve">รพ.สต.สามตุ่ม </t>
  </si>
  <si>
    <t xml:space="preserve">รพ.สต.เจ้าเสด็จ </t>
  </si>
  <si>
    <t xml:space="preserve">รพ.สต.แก้วฟ้า </t>
  </si>
  <si>
    <t xml:space="preserve">รพ.สต.เต่าเล่า </t>
  </si>
  <si>
    <t xml:space="preserve">รพ.สต.อุทัย </t>
  </si>
  <si>
    <t xml:space="preserve">รพ.สต.บ้านหีบ </t>
  </si>
  <si>
    <t xml:space="preserve">รพ.สต.เสนา </t>
  </si>
  <si>
    <t xml:space="preserve">รพ.สต.ข้าวเม่า </t>
  </si>
  <si>
    <t xml:space="preserve">รพ.สต.บางนา </t>
  </si>
  <si>
    <t>รพ.สต.บ้านนา</t>
  </si>
  <si>
    <t>เป้าหมาย 20%ของประชาชนในเขตเข้าถึงบริการ(คน)</t>
  </si>
  <si>
    <t>เป้าหมายไตรมาส1 (200visit/ POP</t>
  </si>
  <si>
    <t>ผลงานไตรมาส1 (200visit/ POP</t>
  </si>
  <si>
    <t>ผลงานรักษาทางทันตกรรม (จากแฟ้ม service)</t>
  </si>
  <si>
    <t>จำนวนรพสต.ทั้งหมด</t>
  </si>
  <si>
    <t>รพสต.</t>
  </si>
  <si>
    <t>ศสม.</t>
  </si>
  <si>
    <t>รวมทั้งหมด</t>
  </si>
  <si>
    <t>ผ่าน200visit</t>
  </si>
  <si>
    <t>ไตรมาส1</t>
  </si>
  <si>
    <t>มีทภ.ประจำรพสต.</t>
  </si>
  <si>
    <t>ทภ.ประจำรพ.</t>
  </si>
  <si>
    <t>ทันตบุคลากร</t>
  </si>
  <si>
    <t>คน</t>
  </si>
  <si>
    <t>ครั้ง</t>
  </si>
  <si>
    <t>ไตรมาส2</t>
  </si>
  <si>
    <t>ไตรมาส 3</t>
  </si>
  <si>
    <t>ไตรมาส4</t>
  </si>
  <si>
    <t>ตรวจ</t>
  </si>
  <si>
    <t>ทันตรังสี</t>
  </si>
  <si>
    <t>เวชศาสตร์ช่องปาก</t>
  </si>
  <si>
    <t>รักษาคลองรากฟัน</t>
  </si>
  <si>
    <t>ตรวจ ANC</t>
  </si>
  <si>
    <t>ปริทันต์</t>
  </si>
  <si>
    <t>ทันตกรรมป้องกัน</t>
  </si>
  <si>
    <t>ทันตกรรมสำหรับเด็ก</t>
  </si>
  <si>
    <t>ทันตกรรมประดิษฐ์</t>
  </si>
  <si>
    <t>ทันตศัลยกรรม</t>
  </si>
  <si>
    <t>ศัลยกรรมช่องปาก</t>
  </si>
  <si>
    <t>ทันตกรรมจัดฟัน</t>
  </si>
  <si>
    <t>เป้าหมาย</t>
  </si>
  <si>
    <t>ผลงาน</t>
  </si>
  <si>
    <t>ร้อยละ</t>
  </si>
  <si>
    <t>เด็กอายุ 9-12 ได้รับการตรวจช่องปาก</t>
  </si>
  <si>
    <t>9-12 ได้รับการสอนแปรงฟัน</t>
  </si>
  <si>
    <t>เด็ก18-24 ผปค.ได้รับการสอนแปรงฟัน</t>
  </si>
  <si>
    <t>เด็ก18-24 เดือนปราศจากฟันผุ</t>
  </si>
  <si>
    <t>&lt;3ปี ได้รับการตรวจฟัน</t>
  </si>
  <si>
    <t>ผปค.&lt;3ปี ได้รับการสอนแปรงฟัน</t>
  </si>
  <si>
    <t>&lt;3ปี ได้รับการทาฟลูออไรด์</t>
  </si>
  <si>
    <t>&lt;</t>
  </si>
  <si>
    <t>ผล</t>
  </si>
  <si>
    <t>3 ปี ฟันผุ</t>
  </si>
  <si>
    <t>จำนวนที่ตรวจ</t>
  </si>
  <si>
    <t>ผุ</t>
  </si>
  <si>
    <t>ปราศจาก</t>
  </si>
  <si>
    <t>ร้อยละฟันผุ</t>
  </si>
  <si>
    <t>ปี 57</t>
  </si>
  <si>
    <t>ปี 58(ไตรมาส1)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</si>
</sst>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9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0"/>
      <name val="Arial"/>
      <family val="2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u/>
      <sz val="16"/>
      <color theme="10"/>
      <name val="Angsana New"/>
      <family val="1"/>
    </font>
    <font>
      <sz val="16"/>
      <color theme="10"/>
      <name val="Angsana New"/>
      <family val="1"/>
    </font>
    <font>
      <b/>
      <sz val="16"/>
      <color rgb="FF000000"/>
      <name val="Angsana New"/>
      <family val="1"/>
    </font>
    <font>
      <b/>
      <sz val="16"/>
      <color theme="1"/>
      <name val="TH SarabunPSK"/>
      <family val="2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5"/>
      <color theme="1"/>
      <name val="Angsana New"/>
      <family val="1"/>
    </font>
    <font>
      <b/>
      <sz val="16"/>
      <color theme="10"/>
      <name val="Angsana New"/>
      <family val="1"/>
    </font>
    <font>
      <u val="singleAccounting"/>
      <sz val="16"/>
      <color theme="1"/>
      <name val="Angsana New"/>
      <family val="1"/>
    </font>
    <font>
      <u/>
      <sz val="16"/>
      <color theme="10"/>
      <name val="TH SarabunPSK"/>
      <family val="2"/>
      <charset val="22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  <font>
      <b/>
      <sz val="10"/>
      <color rgb="FFFF0000"/>
      <name val="Tahoma"/>
      <family val="2"/>
    </font>
    <font>
      <sz val="10"/>
      <name val="Tahoma"/>
      <family val="2"/>
    </font>
    <font>
      <u/>
      <sz val="16"/>
      <name val="TH SarabunPSK"/>
      <family val="2"/>
      <charset val="22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b/>
      <sz val="16"/>
      <color rgb="FFFF0000"/>
      <name val="TH SarabunPSK"/>
      <family val="2"/>
      <charset val="222"/>
    </font>
    <font>
      <sz val="10"/>
      <color rgb="FFFF0000"/>
      <name val="Tahoma"/>
      <family val="2"/>
    </font>
    <font>
      <sz val="16"/>
      <color rgb="FFFF0000"/>
      <name val="TH SarabunPSK"/>
      <family val="2"/>
    </font>
    <font>
      <b/>
      <u/>
      <sz val="16"/>
      <color theme="1"/>
      <name val="TH SarabunPSK"/>
      <family val="2"/>
      <charset val="222"/>
    </font>
    <font>
      <b/>
      <u/>
      <sz val="16"/>
      <name val="TH SarabunPSK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/>
    <xf numFmtId="187" fontId="4" fillId="0" borderId="1" xfId="1" applyNumberFormat="1" applyFont="1" applyBorder="1" applyAlignment="1">
      <alignment vertical="top" wrapText="1"/>
    </xf>
    <xf numFmtId="187" fontId="7" fillId="2" borderId="1" xfId="1" applyNumberFormat="1" applyFont="1" applyFill="1" applyBorder="1" applyAlignment="1">
      <alignment horizontal="center" vertical="top" wrapText="1"/>
    </xf>
    <xf numFmtId="187" fontId="8" fillId="0" borderId="1" xfId="1" applyNumberFormat="1" applyFont="1" applyBorder="1" applyAlignment="1">
      <alignment horizontal="center" vertical="top" wrapText="1"/>
    </xf>
    <xf numFmtId="187" fontId="4" fillId="0" borderId="1" xfId="1" applyNumberFormat="1" applyFont="1" applyFill="1" applyBorder="1" applyAlignment="1">
      <alignment vertical="top"/>
    </xf>
    <xf numFmtId="187" fontId="4" fillId="0" borderId="1" xfId="1" applyNumberFormat="1" applyFont="1" applyBorder="1" applyAlignment="1">
      <alignment vertical="top"/>
    </xf>
    <xf numFmtId="187" fontId="4" fillId="0" borderId="1" xfId="1" applyNumberFormat="1" applyFont="1" applyBorder="1" applyAlignment="1">
      <alignment horizontal="center" vertical="top"/>
    </xf>
    <xf numFmtId="187" fontId="3" fillId="3" borderId="1" xfId="1" applyNumberFormat="1" applyFont="1" applyFill="1" applyBorder="1" applyAlignment="1">
      <alignment horizontal="center" vertical="top" wrapText="1"/>
    </xf>
    <xf numFmtId="187" fontId="6" fillId="3" borderId="1" xfId="1" applyNumberFormat="1" applyFont="1" applyFill="1" applyBorder="1" applyAlignment="1" applyProtection="1">
      <alignment vertical="top" wrapText="1"/>
    </xf>
    <xf numFmtId="187" fontId="3" fillId="3" borderId="1" xfId="1" applyNumberFormat="1" applyFont="1" applyFill="1" applyBorder="1" applyAlignment="1">
      <alignment horizontal="right" vertical="top" wrapText="1"/>
    </xf>
    <xf numFmtId="187" fontId="7" fillId="3" borderId="1" xfId="1" applyNumberFormat="1" applyFont="1" applyFill="1" applyBorder="1" applyAlignment="1">
      <alignment horizontal="center" vertical="top" wrapText="1"/>
    </xf>
    <xf numFmtId="187" fontId="3" fillId="0" borderId="1" xfId="1" applyNumberFormat="1" applyFont="1" applyFill="1" applyBorder="1" applyAlignment="1">
      <alignment horizontal="right" vertical="center"/>
    </xf>
    <xf numFmtId="187" fontId="0" fillId="0" borderId="1" xfId="1" applyNumberFormat="1" applyFont="1" applyBorder="1"/>
    <xf numFmtId="187" fontId="4" fillId="4" borderId="1" xfId="1" applyNumberFormat="1" applyFont="1" applyFill="1" applyBorder="1" applyAlignment="1">
      <alignment horizontal="center" vertical="top"/>
    </xf>
    <xf numFmtId="187" fontId="4" fillId="4" borderId="1" xfId="1" applyNumberFormat="1" applyFont="1" applyFill="1" applyBorder="1" applyAlignment="1">
      <alignment vertical="top"/>
    </xf>
    <xf numFmtId="187" fontId="4" fillId="4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Border="1" applyAlignment="1">
      <alignment vertical="top"/>
    </xf>
    <xf numFmtId="0" fontId="4" fillId="4" borderId="1" xfId="1" applyNumberFormat="1" applyFont="1" applyFill="1" applyBorder="1" applyAlignment="1">
      <alignment vertical="top"/>
    </xf>
    <xf numFmtId="43" fontId="4" fillId="0" borderId="1" xfId="1" applyNumberFormat="1" applyFont="1" applyBorder="1" applyAlignment="1">
      <alignment horizontal="center" vertical="top"/>
    </xf>
    <xf numFmtId="43" fontId="4" fillId="4" borderId="1" xfId="1" applyNumberFormat="1" applyFont="1" applyFill="1" applyBorder="1" applyAlignment="1">
      <alignment horizontal="center" vertical="top"/>
    </xf>
    <xf numFmtId="43" fontId="4" fillId="4" borderId="1" xfId="1" applyNumberFormat="1" applyFont="1" applyFill="1" applyBorder="1" applyAlignment="1">
      <alignment vertical="top" wrapText="1"/>
    </xf>
    <xf numFmtId="187" fontId="4" fillId="0" borderId="0" xfId="1" applyNumberFormat="1" applyFont="1" applyBorder="1" applyAlignment="1">
      <alignment vertical="top" wrapText="1"/>
    </xf>
    <xf numFmtId="187" fontId="4" fillId="0" borderId="1" xfId="1" applyNumberFormat="1" applyFont="1" applyBorder="1" applyAlignment="1">
      <alignment horizontal="center"/>
    </xf>
    <xf numFmtId="0" fontId="4" fillId="0" borderId="1" xfId="1" applyNumberFormat="1" applyFont="1" applyBorder="1" applyAlignment="1"/>
    <xf numFmtId="187" fontId="3" fillId="0" borderId="1" xfId="1" applyNumberFormat="1" applyFont="1" applyFill="1" applyBorder="1" applyAlignment="1">
      <alignment horizontal="right"/>
    </xf>
    <xf numFmtId="187" fontId="4" fillId="0" borderId="1" xfId="1" applyNumberFormat="1" applyFont="1" applyBorder="1" applyAlignment="1"/>
    <xf numFmtId="187" fontId="0" fillId="0" borderId="1" xfId="1" applyNumberFormat="1" applyFont="1" applyBorder="1" applyAlignment="1"/>
    <xf numFmtId="43" fontId="4" fillId="0" borderId="1" xfId="1" applyNumberFormat="1" applyFont="1" applyBorder="1" applyAlignment="1">
      <alignment horizontal="center"/>
    </xf>
    <xf numFmtId="187" fontId="3" fillId="0" borderId="1" xfId="1" applyNumberFormat="1" applyFont="1" applyFill="1" applyBorder="1" applyAlignment="1">
      <alignment horizontal="right" vertical="top"/>
    </xf>
    <xf numFmtId="187" fontId="0" fillId="0" borderId="1" xfId="1" applyNumberFormat="1" applyFont="1" applyBorder="1" applyAlignment="1">
      <alignment vertical="top"/>
    </xf>
    <xf numFmtId="187" fontId="4" fillId="0" borderId="1" xfId="1" applyNumberFormat="1" applyFont="1" applyBorder="1" applyAlignment="1">
      <alignment wrapText="1"/>
    </xf>
    <xf numFmtId="0" fontId="4" fillId="0" borderId="0" xfId="1" applyNumberFormat="1" applyFont="1" applyBorder="1" applyAlignment="1">
      <alignment vertical="top"/>
    </xf>
    <xf numFmtId="187" fontId="4" fillId="0" borderId="0" xfId="1" applyNumberFormat="1" applyFont="1" applyBorder="1" applyAlignment="1">
      <alignment vertical="top"/>
    </xf>
    <xf numFmtId="187" fontId="4" fillId="0" borderId="0" xfId="1" applyNumberFormat="1" applyFont="1" applyFill="1" applyBorder="1" applyAlignment="1">
      <alignment vertical="top"/>
    </xf>
    <xf numFmtId="187" fontId="4" fillId="0" borderId="0" xfId="1" applyNumberFormat="1" applyFont="1" applyBorder="1" applyAlignment="1"/>
    <xf numFmtId="187" fontId="4" fillId="0" borderId="0" xfId="1" applyNumberFormat="1" applyFont="1" applyBorder="1" applyAlignment="1">
      <alignment horizontal="left" vertical="top"/>
    </xf>
    <xf numFmtId="187" fontId="4" fillId="0" borderId="0" xfId="1" applyNumberFormat="1" applyFont="1" applyBorder="1" applyAlignment="1">
      <alignment horizontal="center" vertical="top"/>
    </xf>
    <xf numFmtId="187" fontId="5" fillId="3" borderId="1" xfId="1" applyNumberFormat="1" applyFont="1" applyFill="1" applyBorder="1" applyAlignment="1" applyProtection="1">
      <alignment vertical="top" wrapText="1"/>
    </xf>
    <xf numFmtId="187" fontId="6" fillId="3" borderId="1" xfId="1" applyNumberFormat="1" applyFont="1" applyFill="1" applyBorder="1" applyAlignment="1" applyProtection="1">
      <alignment vertical="top"/>
    </xf>
    <xf numFmtId="187" fontId="10" fillId="0" borderId="1" xfId="1" applyNumberFormat="1" applyFont="1" applyBorder="1" applyAlignment="1">
      <alignment vertical="top" wrapText="1"/>
    </xf>
    <xf numFmtId="187" fontId="6" fillId="4" borderId="1" xfId="1" applyNumberFormat="1" applyFont="1" applyFill="1" applyBorder="1" applyAlignment="1" applyProtection="1">
      <alignment vertical="top"/>
    </xf>
    <xf numFmtId="187" fontId="3" fillId="3" borderId="1" xfId="1" applyNumberFormat="1" applyFont="1" applyFill="1" applyBorder="1" applyAlignment="1">
      <alignment vertical="top" wrapText="1"/>
    </xf>
    <xf numFmtId="187" fontId="6" fillId="3" borderId="1" xfId="1" applyNumberFormat="1" applyFont="1" applyFill="1" applyBorder="1" applyAlignment="1" applyProtection="1"/>
    <xf numFmtId="187" fontId="11" fillId="0" borderId="1" xfId="1" applyNumberFormat="1" applyFont="1" applyBorder="1" applyAlignment="1">
      <alignment vertical="top" wrapText="1"/>
    </xf>
    <xf numFmtId="187" fontId="12" fillId="3" borderId="1" xfId="1" applyNumberFormat="1" applyFont="1" applyFill="1" applyBorder="1" applyAlignment="1" applyProtection="1">
      <alignment vertical="top"/>
    </xf>
    <xf numFmtId="187" fontId="9" fillId="0" borderId="1" xfId="1" applyNumberFormat="1" applyFont="1" applyBorder="1" applyAlignment="1">
      <alignment vertical="top"/>
    </xf>
    <xf numFmtId="187" fontId="9" fillId="0" borderId="1" xfId="1" applyNumberFormat="1" applyFont="1" applyBorder="1" applyAlignment="1">
      <alignment horizontal="center" vertical="top"/>
    </xf>
    <xf numFmtId="43" fontId="9" fillId="0" borderId="1" xfId="1" applyNumberFormat="1" applyFont="1" applyBorder="1" applyAlignment="1">
      <alignment horizontal="center" vertical="top"/>
    </xf>
    <xf numFmtId="187" fontId="9" fillId="0" borderId="0" xfId="1" applyNumberFormat="1" applyFont="1" applyBorder="1" applyAlignment="1">
      <alignment vertical="top"/>
    </xf>
    <xf numFmtId="187" fontId="4" fillId="5" borderId="1" xfId="1" applyNumberFormat="1" applyFont="1" applyFill="1" applyBorder="1" applyAlignment="1">
      <alignment vertical="top"/>
    </xf>
    <xf numFmtId="187" fontId="0" fillId="5" borderId="1" xfId="1" applyNumberFormat="1" applyFont="1" applyFill="1" applyBorder="1"/>
    <xf numFmtId="187" fontId="4" fillId="5" borderId="1" xfId="1" applyNumberFormat="1" applyFont="1" applyFill="1" applyBorder="1" applyAlignment="1">
      <alignment vertical="top" wrapText="1"/>
    </xf>
    <xf numFmtId="187" fontId="6" fillId="5" borderId="1" xfId="1" applyNumberFormat="1" applyFont="1" applyFill="1" applyBorder="1" applyAlignment="1" applyProtection="1">
      <alignment vertical="top"/>
    </xf>
    <xf numFmtId="187" fontId="4" fillId="5" borderId="1" xfId="1" applyNumberFormat="1" applyFont="1" applyFill="1" applyBorder="1" applyAlignment="1">
      <alignment horizontal="center" vertical="top"/>
    </xf>
    <xf numFmtId="43" fontId="4" fillId="5" borderId="1" xfId="1" applyNumberFormat="1" applyFont="1" applyFill="1" applyBorder="1" applyAlignment="1">
      <alignment horizontal="center" vertical="top"/>
    </xf>
    <xf numFmtId="43" fontId="4" fillId="0" borderId="1" xfId="1" applyNumberFormat="1" applyFont="1" applyBorder="1" applyAlignment="1">
      <alignment vertical="top"/>
    </xf>
    <xf numFmtId="43" fontId="9" fillId="0" borderId="1" xfId="1" applyNumberFormat="1" applyFont="1" applyBorder="1" applyAlignment="1">
      <alignment vertical="top"/>
    </xf>
    <xf numFmtId="187" fontId="9" fillId="0" borderId="0" xfId="1" applyNumberFormat="1" applyFont="1" applyBorder="1" applyAlignment="1">
      <alignment horizontal="left" vertical="top"/>
    </xf>
    <xf numFmtId="187" fontId="13" fillId="0" borderId="1" xfId="1" applyNumberFormat="1" applyFont="1" applyBorder="1" applyAlignment="1">
      <alignment vertical="top"/>
    </xf>
    <xf numFmtId="43" fontId="4" fillId="4" borderId="1" xfId="1" applyNumberFormat="1" applyFont="1" applyFill="1" applyBorder="1" applyAlignment="1">
      <alignment vertical="top"/>
    </xf>
    <xf numFmtId="187" fontId="4" fillId="0" borderId="1" xfId="1" applyNumberFormat="1" applyFont="1" applyFill="1" applyBorder="1" applyAlignment="1">
      <alignment vertical="top" wrapText="1"/>
    </xf>
    <xf numFmtId="43" fontId="4" fillId="0" borderId="1" xfId="1" applyNumberFormat="1" applyFont="1" applyFill="1" applyBorder="1" applyAlignment="1">
      <alignment horizontal="center" vertical="top"/>
    </xf>
    <xf numFmtId="43" fontId="4" fillId="0" borderId="1" xfId="1" applyNumberFormat="1" applyFont="1" applyFill="1" applyBorder="1" applyAlignment="1">
      <alignment vertical="top"/>
    </xf>
    <xf numFmtId="43" fontId="4" fillId="0" borderId="1" xfId="1" applyNumberFormat="1" applyFont="1" applyFill="1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187" fontId="4" fillId="6" borderId="0" xfId="1" applyNumberFormat="1" applyFont="1" applyFill="1" applyBorder="1" applyAlignment="1">
      <alignment horizontal="left" vertical="top"/>
    </xf>
    <xf numFmtId="187" fontId="4" fillId="6" borderId="0" xfId="1" applyNumberFormat="1" applyFont="1" applyFill="1" applyBorder="1" applyAlignment="1">
      <alignment vertical="top"/>
    </xf>
    <xf numFmtId="187" fontId="8" fillId="6" borderId="1" xfId="1" applyNumberFormat="1" applyFont="1" applyFill="1" applyBorder="1" applyAlignment="1">
      <alignment horizontal="center" vertical="top" wrapText="1"/>
    </xf>
    <xf numFmtId="187" fontId="4" fillId="6" borderId="1" xfId="1" applyNumberFormat="1" applyFont="1" applyFill="1" applyBorder="1" applyAlignment="1">
      <alignment vertical="top"/>
    </xf>
    <xf numFmtId="187" fontId="7" fillId="6" borderId="1" xfId="1" applyNumberFormat="1" applyFont="1" applyFill="1" applyBorder="1" applyAlignment="1">
      <alignment horizontal="center" vertical="top" wrapText="1"/>
    </xf>
    <xf numFmtId="187" fontId="0" fillId="6" borderId="1" xfId="1" applyNumberFormat="1" applyFont="1" applyFill="1" applyBorder="1" applyAlignment="1">
      <alignment vertical="top"/>
    </xf>
    <xf numFmtId="187" fontId="0" fillId="6" borderId="1" xfId="1" applyNumberFormat="1" applyFont="1" applyFill="1" applyBorder="1"/>
    <xf numFmtId="187" fontId="4" fillId="6" borderId="1" xfId="1" applyNumberFormat="1" applyFont="1" applyFill="1" applyBorder="1" applyAlignment="1">
      <alignment vertical="top" wrapText="1"/>
    </xf>
    <xf numFmtId="187" fontId="0" fillId="6" borderId="1" xfId="1" applyNumberFormat="1" applyFont="1" applyFill="1" applyBorder="1" applyAlignment="1"/>
    <xf numFmtId="0" fontId="16" fillId="7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wrapText="1"/>
    </xf>
    <xf numFmtId="0" fontId="14" fillId="3" borderId="1" xfId="7" applyFill="1" applyBorder="1" applyAlignment="1" applyProtection="1"/>
    <xf numFmtId="0" fontId="15" fillId="3" borderId="1" xfId="0" applyFont="1" applyFill="1" applyBorder="1" applyAlignment="1">
      <alignment horizontal="right" wrapText="1"/>
    </xf>
    <xf numFmtId="3" fontId="15" fillId="3" borderId="1" xfId="0" applyNumberFormat="1" applyFont="1" applyFill="1" applyBorder="1" applyAlignment="1">
      <alignment horizontal="right" wrapText="1"/>
    </xf>
    <xf numFmtId="3" fontId="16" fillId="3" borderId="1" xfId="0" applyNumberFormat="1" applyFont="1" applyFill="1" applyBorder="1" applyAlignment="1">
      <alignment horizontal="right" wrapText="1"/>
    </xf>
    <xf numFmtId="0" fontId="16" fillId="3" borderId="1" xfId="0" applyFont="1" applyFill="1" applyBorder="1" applyAlignment="1">
      <alignment horizontal="right" wrapText="1"/>
    </xf>
    <xf numFmtId="2" fontId="17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18" fillId="0" borderId="0" xfId="0" applyFont="1"/>
    <xf numFmtId="0" fontId="19" fillId="7" borderId="1" xfId="0" applyFont="1" applyFill="1" applyBorder="1" applyAlignment="1">
      <alignment horizontal="center" vertical="center" wrapText="1"/>
    </xf>
    <xf numFmtId="2" fontId="18" fillId="0" borderId="1" xfId="0" applyNumberFormat="1" applyFont="1" applyBorder="1"/>
    <xf numFmtId="0" fontId="20" fillId="3" borderId="1" xfId="0" applyFont="1" applyFill="1" applyBorder="1" applyAlignment="1">
      <alignment horizontal="center" wrapText="1"/>
    </xf>
    <xf numFmtId="0" fontId="21" fillId="3" borderId="1" xfId="7" applyFont="1" applyFill="1" applyBorder="1" applyAlignment="1" applyProtection="1"/>
    <xf numFmtId="0" fontId="20" fillId="3" borderId="1" xfId="0" applyFont="1" applyFill="1" applyBorder="1" applyAlignment="1">
      <alignment horizontal="right" wrapText="1"/>
    </xf>
    <xf numFmtId="3" fontId="20" fillId="3" borderId="1" xfId="0" applyNumberFormat="1" applyFont="1" applyFill="1" applyBorder="1" applyAlignment="1">
      <alignment horizontal="right" wrapText="1"/>
    </xf>
    <xf numFmtId="0" fontId="22" fillId="0" borderId="1" xfId="0" applyFont="1" applyBorder="1"/>
    <xf numFmtId="2" fontId="22" fillId="0" borderId="1" xfId="0" applyNumberFormat="1" applyFont="1" applyBorder="1"/>
    <xf numFmtId="0" fontId="22" fillId="0" borderId="0" xfId="0" applyFont="1"/>
    <xf numFmtId="2" fontId="23" fillId="0" borderId="1" xfId="0" applyNumberFormat="1" applyFont="1" applyBorder="1"/>
    <xf numFmtId="2" fontId="24" fillId="0" borderId="1" xfId="0" applyNumberFormat="1" applyFont="1" applyBorder="1"/>
    <xf numFmtId="0" fontId="25" fillId="3" borderId="1" xfId="0" applyFont="1" applyFill="1" applyBorder="1" applyAlignment="1">
      <alignment horizontal="right" wrapText="1"/>
    </xf>
    <xf numFmtId="0" fontId="18" fillId="0" borderId="1" xfId="0" applyFont="1" applyBorder="1"/>
    <xf numFmtId="2" fontId="26" fillId="6" borderId="1" xfId="0" applyNumberFormat="1" applyFont="1" applyFill="1" applyBorder="1"/>
    <xf numFmtId="2" fontId="27" fillId="6" borderId="1" xfId="0" applyNumberFormat="1" applyFont="1" applyFill="1" applyBorder="1"/>
    <xf numFmtId="2" fontId="28" fillId="6" borderId="1" xfId="0" applyNumberFormat="1" applyFont="1" applyFill="1" applyBorder="1"/>
    <xf numFmtId="2" fontId="27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6" fillId="3" borderId="1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187" fontId="7" fillId="3" borderId="1" xfId="1" applyNumberFormat="1" applyFont="1" applyFill="1" applyBorder="1" applyAlignment="1">
      <alignment horizontal="center" vertical="top" wrapText="1"/>
    </xf>
    <xf numFmtId="187" fontId="7" fillId="4" borderId="1" xfId="1" applyNumberFormat="1" applyFont="1" applyFill="1" applyBorder="1" applyAlignment="1">
      <alignment horizontal="center" vertical="top" wrapText="1"/>
    </xf>
    <xf numFmtId="187" fontId="9" fillId="0" borderId="1" xfId="1" applyNumberFormat="1" applyFont="1" applyBorder="1" applyAlignment="1">
      <alignment horizontal="center" vertical="top"/>
    </xf>
    <xf numFmtId="187" fontId="9" fillId="0" borderId="1" xfId="1" applyNumberFormat="1" applyFont="1" applyBorder="1" applyAlignment="1">
      <alignment horizontal="center" vertical="top" wrapText="1"/>
    </xf>
    <xf numFmtId="187" fontId="7" fillId="2" borderId="1" xfId="1" applyNumberFormat="1" applyFont="1" applyFill="1" applyBorder="1" applyAlignment="1">
      <alignment horizontal="center" vertical="top" wrapText="1"/>
    </xf>
    <xf numFmtId="0" fontId="7" fillId="2" borderId="1" xfId="1" applyNumberFormat="1" applyFont="1" applyFill="1" applyBorder="1" applyAlignment="1">
      <alignment horizontal="center" vertical="top" wrapText="1"/>
    </xf>
    <xf numFmtId="187" fontId="9" fillId="0" borderId="1" xfId="1" applyNumberFormat="1" applyFont="1" applyFill="1" applyBorder="1" applyAlignment="1">
      <alignment horizontal="center" vertical="top"/>
    </xf>
    <xf numFmtId="187" fontId="9" fillId="0" borderId="2" xfId="1" applyNumberFormat="1" applyFont="1" applyBorder="1" applyAlignment="1">
      <alignment horizontal="center" vertical="top" wrapText="1"/>
    </xf>
    <xf numFmtId="187" fontId="9" fillId="0" borderId="3" xfId="1" applyNumberFormat="1" applyFont="1" applyBorder="1" applyAlignment="1">
      <alignment horizontal="center" vertical="top" wrapText="1"/>
    </xf>
    <xf numFmtId="187" fontId="4" fillId="0" borderId="1" xfId="1" applyNumberFormat="1" applyFont="1" applyBorder="1" applyAlignment="1">
      <alignment horizontal="center" vertical="top"/>
    </xf>
    <xf numFmtId="187" fontId="4" fillId="0" borderId="4" xfId="1" applyNumberFormat="1" applyFont="1" applyBorder="1" applyAlignment="1">
      <alignment horizontal="center" vertical="top"/>
    </xf>
    <xf numFmtId="187" fontId="4" fillId="0" borderId="6" xfId="1" applyNumberFormat="1" applyFont="1" applyBorder="1" applyAlignment="1">
      <alignment horizontal="center" vertical="top"/>
    </xf>
    <xf numFmtId="187" fontId="4" fillId="0" borderId="5" xfId="1" applyNumberFormat="1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Hyperlink" xfId="7" builtinId="8"/>
    <cellStyle name="เครื่องหมายจุลภาค" xfId="1" builtinId="3"/>
    <cellStyle name="ปกติ" xfId="0" builtinId="0"/>
    <cellStyle name="ปกติ 2 2 2" xfId="5"/>
    <cellStyle name="ปกติ 31" xfId="6"/>
    <cellStyle name="ปกติ 32" xfId="4"/>
    <cellStyle name="ปกติ 35 2" xfId="3"/>
    <cellStyle name="ปกติ 3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yo.moph.go.th/main/index.php?mod=Datacenter&amp;file=index_cockpit&amp;id=29ef6ff432a932c3ee5829a8645e4e2&amp;code=1408" TargetMode="External"/><Relationship Id="rId13" Type="http://schemas.openxmlformats.org/officeDocument/2006/relationships/hyperlink" Target="http://www.ayo.moph.go.th/main/index.php?mod=Datacenter&amp;file=index_cockpit&amp;id=29ef6ff432a932c3ee5829a8645e4e2&amp;code=1413" TargetMode="External"/><Relationship Id="rId3" Type="http://schemas.openxmlformats.org/officeDocument/2006/relationships/hyperlink" Target="http://www.ayo.moph.go.th/main/index.php?mod=Datacenter&amp;file=index_cockpit&amp;id=29ef6ff432a932c3ee5829a8645e4e2&amp;code=1403" TargetMode="External"/><Relationship Id="rId7" Type="http://schemas.openxmlformats.org/officeDocument/2006/relationships/hyperlink" Target="http://www.ayo.moph.go.th/main/index.php?mod=Datacenter&amp;file=index_cockpit&amp;id=29ef6ff432a932c3ee5829a8645e4e2&amp;code=1407" TargetMode="External"/><Relationship Id="rId12" Type="http://schemas.openxmlformats.org/officeDocument/2006/relationships/hyperlink" Target="http://www.ayo.moph.go.th/main/index.php?mod=Datacenter&amp;file=index_cockpit&amp;id=29ef6ff432a932c3ee5829a8645e4e2&amp;code=1412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ayo.moph.go.th/main/index.php?mod=Datacenter&amp;file=index_cockpit&amp;id=29ef6ff432a932c3ee5829a8645e4e2&amp;code=1402" TargetMode="External"/><Relationship Id="rId16" Type="http://schemas.openxmlformats.org/officeDocument/2006/relationships/hyperlink" Target="http://www.ayo.moph.go.th/main/index.php?mod=Datacenter&amp;file=index_cockpit&amp;id=29ef6ff432a932c3ee5829a8645e4e2&amp;code=1416" TargetMode="External"/><Relationship Id="rId1" Type="http://schemas.openxmlformats.org/officeDocument/2006/relationships/hyperlink" Target="http://www.ayo.moph.go.th/main/index.php?mod=Datacenter&amp;file=index_cockpit&amp;id=29ef6ff432a932c3ee5829a8645e4e2&amp;code=1401" TargetMode="External"/><Relationship Id="rId6" Type="http://schemas.openxmlformats.org/officeDocument/2006/relationships/hyperlink" Target="http://www.ayo.moph.go.th/main/index.php?mod=Datacenter&amp;file=index_cockpit&amp;id=29ef6ff432a932c3ee5829a8645e4e2&amp;code=1406" TargetMode="External"/><Relationship Id="rId11" Type="http://schemas.openxmlformats.org/officeDocument/2006/relationships/hyperlink" Target="http://www.ayo.moph.go.th/main/index.php?mod=Datacenter&amp;file=index_cockpit&amp;id=29ef6ff432a932c3ee5829a8645e4e2&amp;code=1411" TargetMode="External"/><Relationship Id="rId5" Type="http://schemas.openxmlformats.org/officeDocument/2006/relationships/hyperlink" Target="http://www.ayo.moph.go.th/main/index.php?mod=Datacenter&amp;file=index_cockpit&amp;id=29ef6ff432a932c3ee5829a8645e4e2&amp;code=1405" TargetMode="External"/><Relationship Id="rId15" Type="http://schemas.openxmlformats.org/officeDocument/2006/relationships/hyperlink" Target="http://www.ayo.moph.go.th/main/index.php?mod=Datacenter&amp;file=index_cockpit&amp;id=29ef6ff432a932c3ee5829a8645e4e2&amp;code=1415" TargetMode="External"/><Relationship Id="rId10" Type="http://schemas.openxmlformats.org/officeDocument/2006/relationships/hyperlink" Target="http://www.ayo.moph.go.th/main/index.php?mod=Datacenter&amp;file=index_cockpit&amp;id=29ef6ff432a932c3ee5829a8645e4e2&amp;code=1410" TargetMode="External"/><Relationship Id="rId4" Type="http://schemas.openxmlformats.org/officeDocument/2006/relationships/hyperlink" Target="http://www.ayo.moph.go.th/main/index.php?mod=Datacenter&amp;file=index_cockpit&amp;id=29ef6ff432a932c3ee5829a8645e4e2&amp;code=1404" TargetMode="External"/><Relationship Id="rId9" Type="http://schemas.openxmlformats.org/officeDocument/2006/relationships/hyperlink" Target="http://www.ayo.moph.go.th/main/index.php?mod=Datacenter&amp;file=index_cockpit&amp;id=29ef6ff432a932c3ee5829a8645e4e2&amp;code=1409" TargetMode="External"/><Relationship Id="rId14" Type="http://schemas.openxmlformats.org/officeDocument/2006/relationships/hyperlink" Target="http://www.ayo.moph.go.th/main/index.php?mod=Datacenter&amp;file=index_cockpit&amp;id=29ef6ff432a932c3ee5829a8645e4e2&amp;code=1414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yo.moph.go.th/main/index.php?mod=Datacenter&amp;file=index_load_lh_summary&amp;id=0b8ce7c5b68a7b1466787e7c6e57ed7&amp;code=1408" TargetMode="External"/><Relationship Id="rId13" Type="http://schemas.openxmlformats.org/officeDocument/2006/relationships/hyperlink" Target="http://www.ayo.moph.go.th/main/index.php?mod=Datacenter&amp;file=index_load_lh_summary&amp;id=0b8ce7c5b68a7b1466787e7c6e57ed7&amp;code=1413" TargetMode="External"/><Relationship Id="rId3" Type="http://schemas.openxmlformats.org/officeDocument/2006/relationships/hyperlink" Target="http://www.ayo.moph.go.th/main/index.php?mod=Datacenter&amp;file=index_load_lh_summary&amp;id=0b8ce7c5b68a7b1466787e7c6e57ed7&amp;code=1403" TargetMode="External"/><Relationship Id="rId7" Type="http://schemas.openxmlformats.org/officeDocument/2006/relationships/hyperlink" Target="http://www.ayo.moph.go.th/main/index.php?mod=Datacenter&amp;file=index_load_lh_summary&amp;id=0b8ce7c5b68a7b1466787e7c6e57ed7&amp;code=1407" TargetMode="External"/><Relationship Id="rId12" Type="http://schemas.openxmlformats.org/officeDocument/2006/relationships/hyperlink" Target="http://www.ayo.moph.go.th/main/index.php?mod=Datacenter&amp;file=index_load_lh_summary&amp;id=0b8ce7c5b68a7b1466787e7c6e57ed7&amp;code=1412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ayo.moph.go.th/main/index.php?mod=Datacenter&amp;file=index_load_lh_summary&amp;id=0b8ce7c5b68a7b1466787e7c6e57ed7&amp;code=1402" TargetMode="External"/><Relationship Id="rId16" Type="http://schemas.openxmlformats.org/officeDocument/2006/relationships/hyperlink" Target="http://www.ayo.moph.go.th/main/index.php?mod=Datacenter&amp;file=index_load_lh_summary&amp;id=0b8ce7c5b68a7b1466787e7c6e57ed7&amp;code=1416" TargetMode="External"/><Relationship Id="rId1" Type="http://schemas.openxmlformats.org/officeDocument/2006/relationships/hyperlink" Target="http://www.ayo.moph.go.th/main/index.php?mod=Datacenter&amp;file=index_load_lh_summary&amp;id=0b8ce7c5b68a7b1466787e7c6e57ed7&amp;code=1401" TargetMode="External"/><Relationship Id="rId6" Type="http://schemas.openxmlformats.org/officeDocument/2006/relationships/hyperlink" Target="http://www.ayo.moph.go.th/main/index.php?mod=Datacenter&amp;file=index_load_lh_summary&amp;id=0b8ce7c5b68a7b1466787e7c6e57ed7&amp;code=1406" TargetMode="External"/><Relationship Id="rId11" Type="http://schemas.openxmlformats.org/officeDocument/2006/relationships/hyperlink" Target="http://www.ayo.moph.go.th/main/index.php?mod=Datacenter&amp;file=index_load_lh_summary&amp;id=0b8ce7c5b68a7b1466787e7c6e57ed7&amp;code=1411" TargetMode="External"/><Relationship Id="rId5" Type="http://schemas.openxmlformats.org/officeDocument/2006/relationships/hyperlink" Target="http://www.ayo.moph.go.th/main/index.php?mod=Datacenter&amp;file=index_load_lh_summary&amp;id=0b8ce7c5b68a7b1466787e7c6e57ed7&amp;code=1405" TargetMode="External"/><Relationship Id="rId15" Type="http://schemas.openxmlformats.org/officeDocument/2006/relationships/hyperlink" Target="http://www.ayo.moph.go.th/main/index.php?mod=Datacenter&amp;file=index_load_lh_summary&amp;id=0b8ce7c5b68a7b1466787e7c6e57ed7&amp;code=1415" TargetMode="External"/><Relationship Id="rId10" Type="http://schemas.openxmlformats.org/officeDocument/2006/relationships/hyperlink" Target="http://www.ayo.moph.go.th/main/index.php?mod=Datacenter&amp;file=index_load_lh_summary&amp;id=0b8ce7c5b68a7b1466787e7c6e57ed7&amp;code=1410" TargetMode="External"/><Relationship Id="rId4" Type="http://schemas.openxmlformats.org/officeDocument/2006/relationships/hyperlink" Target="http://www.ayo.moph.go.th/main/index.php?mod=Datacenter&amp;file=index_load_lh_summary&amp;id=0b8ce7c5b68a7b1466787e7c6e57ed7&amp;code=1404" TargetMode="External"/><Relationship Id="rId9" Type="http://schemas.openxmlformats.org/officeDocument/2006/relationships/hyperlink" Target="http://www.ayo.moph.go.th/main/index.php?mod=Datacenter&amp;file=index_load_lh_summary&amp;id=0b8ce7c5b68a7b1466787e7c6e57ed7&amp;code=1409" TargetMode="External"/><Relationship Id="rId14" Type="http://schemas.openxmlformats.org/officeDocument/2006/relationships/hyperlink" Target="http://www.ayo.moph.go.th/main/index.php?mod=Datacenter&amp;file=index_load_lh_summary&amp;id=0b8ce7c5b68a7b1466787e7c6e57ed7&amp;code=1414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yo.moph.go.th/main/index.php?mod=Datacenter&amp;file=index_load_lh_summary&amp;id=0b8ce7c5b68a7b1466787e7c6e57ed7&amp;code=1408" TargetMode="External"/><Relationship Id="rId13" Type="http://schemas.openxmlformats.org/officeDocument/2006/relationships/hyperlink" Target="http://www.ayo.moph.go.th/main/index.php?mod=Datacenter&amp;file=index_load_lh_summary&amp;id=0b8ce7c5b68a7b1466787e7c6e57ed7&amp;code=1413" TargetMode="External"/><Relationship Id="rId3" Type="http://schemas.openxmlformats.org/officeDocument/2006/relationships/hyperlink" Target="http://www.ayo.moph.go.th/main/index.php?mod=Datacenter&amp;file=index_load_lh_summary&amp;id=0b8ce7c5b68a7b1466787e7c6e57ed7&amp;code=1403" TargetMode="External"/><Relationship Id="rId7" Type="http://schemas.openxmlformats.org/officeDocument/2006/relationships/hyperlink" Target="http://www.ayo.moph.go.th/main/index.php?mod=Datacenter&amp;file=index_load_lh_summary&amp;id=0b8ce7c5b68a7b1466787e7c6e57ed7&amp;code=1407" TargetMode="External"/><Relationship Id="rId12" Type="http://schemas.openxmlformats.org/officeDocument/2006/relationships/hyperlink" Target="http://www.ayo.moph.go.th/main/index.php?mod=Datacenter&amp;file=index_load_lh_summary&amp;id=0b8ce7c5b68a7b1466787e7c6e57ed7&amp;code=1412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www.ayo.moph.go.th/main/index.php?mod=Datacenter&amp;file=index_load_lh_summary&amp;id=0b8ce7c5b68a7b1466787e7c6e57ed7&amp;code=1402" TargetMode="External"/><Relationship Id="rId16" Type="http://schemas.openxmlformats.org/officeDocument/2006/relationships/hyperlink" Target="http://www.ayo.moph.go.th/main/index.php?mod=Datacenter&amp;file=index_load_lh_summary&amp;id=0b8ce7c5b68a7b1466787e7c6e57ed7&amp;code=1416" TargetMode="External"/><Relationship Id="rId1" Type="http://schemas.openxmlformats.org/officeDocument/2006/relationships/hyperlink" Target="http://www.ayo.moph.go.th/main/index.php?mod=Datacenter&amp;file=index_load_lh_summary&amp;id=0b8ce7c5b68a7b1466787e7c6e57ed7&amp;code=1401" TargetMode="External"/><Relationship Id="rId6" Type="http://schemas.openxmlformats.org/officeDocument/2006/relationships/hyperlink" Target="http://www.ayo.moph.go.th/main/index.php?mod=Datacenter&amp;file=index_load_lh_summary&amp;id=0b8ce7c5b68a7b1466787e7c6e57ed7&amp;code=1406" TargetMode="External"/><Relationship Id="rId11" Type="http://schemas.openxmlformats.org/officeDocument/2006/relationships/hyperlink" Target="http://www.ayo.moph.go.th/main/index.php?mod=Datacenter&amp;file=index_load_lh_summary&amp;id=0b8ce7c5b68a7b1466787e7c6e57ed7&amp;code=1411" TargetMode="External"/><Relationship Id="rId5" Type="http://schemas.openxmlformats.org/officeDocument/2006/relationships/hyperlink" Target="http://www.ayo.moph.go.th/main/index.php?mod=Datacenter&amp;file=index_load_lh_summary&amp;id=0b8ce7c5b68a7b1466787e7c6e57ed7&amp;code=1405" TargetMode="External"/><Relationship Id="rId15" Type="http://schemas.openxmlformats.org/officeDocument/2006/relationships/hyperlink" Target="http://www.ayo.moph.go.th/main/index.php?mod=Datacenter&amp;file=index_load_lh_summary&amp;id=0b8ce7c5b68a7b1466787e7c6e57ed7&amp;code=1415" TargetMode="External"/><Relationship Id="rId10" Type="http://schemas.openxmlformats.org/officeDocument/2006/relationships/hyperlink" Target="http://www.ayo.moph.go.th/main/index.php?mod=Datacenter&amp;file=index_load_lh_summary&amp;id=0b8ce7c5b68a7b1466787e7c6e57ed7&amp;code=1410" TargetMode="External"/><Relationship Id="rId4" Type="http://schemas.openxmlformats.org/officeDocument/2006/relationships/hyperlink" Target="http://www.ayo.moph.go.th/main/index.php?mod=Datacenter&amp;file=index_load_lh_summary&amp;id=0b8ce7c5b68a7b1466787e7c6e57ed7&amp;code=1404" TargetMode="External"/><Relationship Id="rId9" Type="http://schemas.openxmlformats.org/officeDocument/2006/relationships/hyperlink" Target="http://www.ayo.moph.go.th/main/index.php?mod=Datacenter&amp;file=index_load_lh_summary&amp;id=0b8ce7c5b68a7b1466787e7c6e57ed7&amp;code=1409" TargetMode="External"/><Relationship Id="rId14" Type="http://schemas.openxmlformats.org/officeDocument/2006/relationships/hyperlink" Target="http://www.ayo.moph.go.th/main/index.php?mod=Datacenter&amp;file=index_load_lh_summary&amp;id=0b8ce7c5b68a7b1466787e7c6e57ed7&amp;code=1414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yo.moph.go.th/main/index.php?mod=Datacenter&amp;file=index_cockpit&amp;id=29ef6ff432a932c3ee5829a8645e4e2&amp;code=1408" TargetMode="External"/><Relationship Id="rId13" Type="http://schemas.openxmlformats.org/officeDocument/2006/relationships/hyperlink" Target="http://www.ayo.moph.go.th/main/index.php?mod=Datacenter&amp;file=index_cockpit&amp;id=29ef6ff432a932c3ee5829a8645e4e2&amp;code=1413" TargetMode="External"/><Relationship Id="rId3" Type="http://schemas.openxmlformats.org/officeDocument/2006/relationships/hyperlink" Target="http://www.ayo.moph.go.th/main/index.php?mod=Datacenter&amp;file=index_cockpit&amp;id=29ef6ff432a932c3ee5829a8645e4e2&amp;code=1403" TargetMode="External"/><Relationship Id="rId7" Type="http://schemas.openxmlformats.org/officeDocument/2006/relationships/hyperlink" Target="http://www.ayo.moph.go.th/main/index.php?mod=Datacenter&amp;file=index_cockpit&amp;id=29ef6ff432a932c3ee5829a8645e4e2&amp;code=1407" TargetMode="External"/><Relationship Id="rId12" Type="http://schemas.openxmlformats.org/officeDocument/2006/relationships/hyperlink" Target="http://www.ayo.moph.go.th/main/index.php?mod=Datacenter&amp;file=index_cockpit&amp;id=29ef6ff432a932c3ee5829a8645e4e2&amp;code=1412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://www.ayo.moph.go.th/main/index.php?mod=Datacenter&amp;file=index_cockpit&amp;id=29ef6ff432a932c3ee5829a8645e4e2&amp;code=1402" TargetMode="External"/><Relationship Id="rId16" Type="http://schemas.openxmlformats.org/officeDocument/2006/relationships/hyperlink" Target="http://www.ayo.moph.go.th/main/index.php?mod=Datacenter&amp;file=index_cockpit&amp;id=29ef6ff432a932c3ee5829a8645e4e2&amp;code=1416" TargetMode="External"/><Relationship Id="rId1" Type="http://schemas.openxmlformats.org/officeDocument/2006/relationships/hyperlink" Target="http://www.ayo.moph.go.th/main/index.php?mod=Datacenter&amp;file=index_cockpit&amp;id=29ef6ff432a932c3ee5829a8645e4e2&amp;code=1401" TargetMode="External"/><Relationship Id="rId6" Type="http://schemas.openxmlformats.org/officeDocument/2006/relationships/hyperlink" Target="http://www.ayo.moph.go.th/main/index.php?mod=Datacenter&amp;file=index_cockpit&amp;id=29ef6ff432a932c3ee5829a8645e4e2&amp;code=1406" TargetMode="External"/><Relationship Id="rId11" Type="http://schemas.openxmlformats.org/officeDocument/2006/relationships/hyperlink" Target="http://www.ayo.moph.go.th/main/index.php?mod=Datacenter&amp;file=index_cockpit&amp;id=29ef6ff432a932c3ee5829a8645e4e2&amp;code=1411" TargetMode="External"/><Relationship Id="rId5" Type="http://schemas.openxmlformats.org/officeDocument/2006/relationships/hyperlink" Target="http://www.ayo.moph.go.th/main/index.php?mod=Datacenter&amp;file=index_cockpit&amp;id=29ef6ff432a932c3ee5829a8645e4e2&amp;code=1405" TargetMode="External"/><Relationship Id="rId15" Type="http://schemas.openxmlformats.org/officeDocument/2006/relationships/hyperlink" Target="http://www.ayo.moph.go.th/main/index.php?mod=Datacenter&amp;file=index_cockpit&amp;id=29ef6ff432a932c3ee5829a8645e4e2&amp;code=1415" TargetMode="External"/><Relationship Id="rId10" Type="http://schemas.openxmlformats.org/officeDocument/2006/relationships/hyperlink" Target="http://www.ayo.moph.go.th/main/index.php?mod=Datacenter&amp;file=index_cockpit&amp;id=29ef6ff432a932c3ee5829a8645e4e2&amp;code=1410" TargetMode="External"/><Relationship Id="rId4" Type="http://schemas.openxmlformats.org/officeDocument/2006/relationships/hyperlink" Target="http://www.ayo.moph.go.th/main/index.php?mod=Datacenter&amp;file=index_cockpit&amp;id=29ef6ff432a932c3ee5829a8645e4e2&amp;code=1404" TargetMode="External"/><Relationship Id="rId9" Type="http://schemas.openxmlformats.org/officeDocument/2006/relationships/hyperlink" Target="http://www.ayo.moph.go.th/main/index.php?mod=Datacenter&amp;file=index_cockpit&amp;id=29ef6ff432a932c3ee5829a8645e4e2&amp;code=1409" TargetMode="External"/><Relationship Id="rId14" Type="http://schemas.openxmlformats.org/officeDocument/2006/relationships/hyperlink" Target="http://www.ayo.moph.go.th/main/index.php?mod=Datacenter&amp;file=index_cockpit&amp;id=29ef6ff432a932c3ee5829a8645e4e2&amp;code=1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25"/>
  <sheetViews>
    <sheetView topLeftCell="AD1" zoomScale="89" zoomScaleNormal="89" workbookViewId="0">
      <selection activeCell="AL8" sqref="AL8"/>
    </sheetView>
  </sheetViews>
  <sheetFormatPr defaultRowHeight="21"/>
  <cols>
    <col min="1" max="1" width="5.875" customWidth="1"/>
    <col min="2" max="2" width="4.875" bestFit="1" customWidth="1"/>
    <col min="3" max="3" width="18.125" bestFit="1" customWidth="1"/>
    <col min="5" max="5" width="11.125" customWidth="1"/>
    <col min="6" max="6" width="10.5" customWidth="1"/>
    <col min="7" max="7" width="7.875" bestFit="1" customWidth="1"/>
    <col min="8" max="8" width="6.25" bestFit="1" customWidth="1"/>
    <col min="9" max="9" width="6" bestFit="1" customWidth="1"/>
    <col min="10" max="10" width="9.125" customWidth="1"/>
    <col min="11" max="11" width="12.875" customWidth="1"/>
    <col min="12" max="12" width="7.875" bestFit="1" customWidth="1"/>
    <col min="13" max="13" width="6.25" bestFit="1" customWidth="1"/>
    <col min="14" max="14" width="6" bestFit="1" customWidth="1"/>
    <col min="15" max="15" width="7.875" bestFit="1" customWidth="1"/>
    <col min="16" max="16" width="11.125" customWidth="1"/>
    <col min="17" max="17" width="6" bestFit="1" customWidth="1"/>
    <col min="18" max="18" width="7.875" bestFit="1" customWidth="1"/>
    <col min="19" max="19" width="6.25" bestFit="1" customWidth="1"/>
    <col min="20" max="20" width="6" bestFit="1" customWidth="1"/>
    <col min="24" max="24" width="7.875" bestFit="1" customWidth="1"/>
    <col min="25" max="25" width="6.25" bestFit="1" customWidth="1"/>
    <col min="27" max="27" width="7.625" bestFit="1" customWidth="1"/>
    <col min="28" max="29" width="6.875" customWidth="1"/>
    <col min="30" max="30" width="8" customWidth="1"/>
    <col min="31" max="32" width="6.875" customWidth="1"/>
    <col min="33" max="33" width="12.625" customWidth="1"/>
    <col min="34" max="34" width="6" bestFit="1" customWidth="1"/>
    <col min="35" max="35" width="6.25" bestFit="1" customWidth="1"/>
    <col min="36" max="36" width="6" bestFit="1" customWidth="1"/>
    <col min="37" max="37" width="10.125" customWidth="1"/>
    <col min="38" max="38" width="12.375" customWidth="1"/>
    <col min="39" max="39" width="6.25" bestFit="1" customWidth="1"/>
    <col min="40" max="40" width="6" bestFit="1" customWidth="1"/>
    <col min="41" max="41" width="7" bestFit="1" customWidth="1"/>
    <col min="43" max="43" width="4.875" bestFit="1" customWidth="1"/>
    <col min="45" max="45" width="6" bestFit="1" customWidth="1"/>
    <col min="46" max="46" width="9" hidden="1" customWidth="1"/>
    <col min="47" max="47" width="4.875" bestFit="1" customWidth="1"/>
    <col min="48" max="48" width="9" style="89"/>
  </cols>
  <sheetData>
    <row r="1" spans="1:48">
      <c r="A1" t="s">
        <v>668</v>
      </c>
    </row>
    <row r="2" spans="1:48">
      <c r="A2" s="1"/>
      <c r="B2" s="1"/>
      <c r="C2" s="1"/>
      <c r="D2" s="109" t="s">
        <v>660</v>
      </c>
      <c r="E2" s="109"/>
      <c r="F2" s="109"/>
      <c r="G2" s="110" t="s">
        <v>359</v>
      </c>
      <c r="H2" s="113"/>
      <c r="I2" s="111"/>
      <c r="J2" s="109" t="s">
        <v>661</v>
      </c>
      <c r="K2" s="109"/>
      <c r="L2" s="110" t="s">
        <v>359</v>
      </c>
      <c r="M2" s="113"/>
      <c r="N2" s="111"/>
      <c r="O2" s="109" t="s">
        <v>662</v>
      </c>
      <c r="P2" s="109"/>
      <c r="Q2" s="109"/>
      <c r="R2" s="110" t="s">
        <v>359</v>
      </c>
      <c r="S2" s="113"/>
      <c r="T2" s="111"/>
      <c r="U2" s="109" t="s">
        <v>663</v>
      </c>
      <c r="V2" s="109"/>
      <c r="W2" s="109"/>
      <c r="X2" s="107" t="s">
        <v>359</v>
      </c>
      <c r="Y2" s="107"/>
      <c r="Z2" s="107"/>
      <c r="AA2" s="109" t="s">
        <v>664</v>
      </c>
      <c r="AB2" s="109"/>
      <c r="AC2" s="109"/>
      <c r="AD2" s="110" t="s">
        <v>359</v>
      </c>
      <c r="AE2" s="113"/>
      <c r="AF2" s="111"/>
      <c r="AG2" s="109" t="s">
        <v>665</v>
      </c>
      <c r="AH2" s="109"/>
      <c r="AI2" s="110" t="s">
        <v>359</v>
      </c>
      <c r="AJ2" s="111"/>
      <c r="AK2" s="109" t="s">
        <v>666</v>
      </c>
      <c r="AL2" s="109"/>
      <c r="AM2" s="110" t="s">
        <v>359</v>
      </c>
      <c r="AN2" s="111"/>
      <c r="AO2" s="109" t="s">
        <v>669</v>
      </c>
      <c r="AP2" s="109"/>
      <c r="AQ2" s="109"/>
      <c r="AR2" s="109"/>
      <c r="AS2" s="109" t="s">
        <v>669</v>
      </c>
      <c r="AT2" s="109"/>
      <c r="AU2" s="109"/>
      <c r="AV2" s="109"/>
    </row>
    <row r="3" spans="1:48">
      <c r="A3" s="1"/>
      <c r="B3" s="1"/>
      <c r="C3" s="1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8"/>
      <c r="AN3" s="108"/>
      <c r="AO3" s="110" t="s">
        <v>675</v>
      </c>
      <c r="AP3" s="113"/>
      <c r="AQ3" s="113"/>
      <c r="AR3" s="111"/>
      <c r="AS3" s="109" t="s">
        <v>674</v>
      </c>
      <c r="AT3" s="109"/>
      <c r="AU3" s="109"/>
      <c r="AV3" s="109"/>
    </row>
    <row r="4" spans="1:48" ht="25.5">
      <c r="A4" s="80" t="s">
        <v>357</v>
      </c>
      <c r="B4" s="80" t="s">
        <v>358</v>
      </c>
      <c r="C4" s="80" t="s">
        <v>359</v>
      </c>
      <c r="D4" s="80" t="s">
        <v>657</v>
      </c>
      <c r="E4" s="80" t="s">
        <v>658</v>
      </c>
      <c r="F4" s="80" t="s">
        <v>659</v>
      </c>
      <c r="G4" s="80" t="s">
        <v>657</v>
      </c>
      <c r="H4" s="80" t="s">
        <v>658</v>
      </c>
      <c r="I4" s="80" t="s">
        <v>659</v>
      </c>
      <c r="J4" s="80" t="s">
        <v>658</v>
      </c>
      <c r="K4" s="80" t="s">
        <v>659</v>
      </c>
      <c r="L4" s="80" t="s">
        <v>657</v>
      </c>
      <c r="M4" s="80" t="s">
        <v>658</v>
      </c>
      <c r="N4" s="80" t="s">
        <v>659</v>
      </c>
      <c r="O4" s="80" t="s">
        <v>657</v>
      </c>
      <c r="P4" s="80" t="s">
        <v>658</v>
      </c>
      <c r="Q4" s="80" t="s">
        <v>659</v>
      </c>
      <c r="R4" s="80" t="s">
        <v>657</v>
      </c>
      <c r="S4" s="80" t="s">
        <v>658</v>
      </c>
      <c r="T4" s="80" t="s">
        <v>659</v>
      </c>
      <c r="U4" s="80" t="s">
        <v>657</v>
      </c>
      <c r="V4" s="80" t="s">
        <v>658</v>
      </c>
      <c r="W4" s="80" t="s">
        <v>659</v>
      </c>
      <c r="X4" s="80" t="s">
        <v>657</v>
      </c>
      <c r="Y4" s="80" t="s">
        <v>658</v>
      </c>
      <c r="Z4" s="80" t="s">
        <v>659</v>
      </c>
      <c r="AA4" s="80" t="s">
        <v>657</v>
      </c>
      <c r="AB4" s="80" t="s">
        <v>658</v>
      </c>
      <c r="AC4" s="80" t="s">
        <v>659</v>
      </c>
      <c r="AD4" s="80" t="s">
        <v>657</v>
      </c>
      <c r="AE4" s="80" t="s">
        <v>658</v>
      </c>
      <c r="AF4" s="80" t="s">
        <v>659</v>
      </c>
      <c r="AG4" s="80" t="s">
        <v>658</v>
      </c>
      <c r="AH4" s="80" t="s">
        <v>659</v>
      </c>
      <c r="AI4" s="80" t="s">
        <v>658</v>
      </c>
      <c r="AJ4" s="80" t="s">
        <v>659</v>
      </c>
      <c r="AK4" s="80" t="s">
        <v>658</v>
      </c>
      <c r="AL4" s="80" t="s">
        <v>659</v>
      </c>
      <c r="AM4" s="80" t="s">
        <v>658</v>
      </c>
      <c r="AN4" s="80" t="s">
        <v>659</v>
      </c>
      <c r="AO4" s="80" t="s">
        <v>670</v>
      </c>
      <c r="AP4" s="80" t="s">
        <v>672</v>
      </c>
      <c r="AQ4" s="80" t="s">
        <v>671</v>
      </c>
      <c r="AR4" s="80" t="s">
        <v>673</v>
      </c>
      <c r="AS4" s="80" t="s">
        <v>670</v>
      </c>
      <c r="AT4" s="80" t="s">
        <v>672</v>
      </c>
      <c r="AU4" s="80" t="s">
        <v>671</v>
      </c>
      <c r="AV4" s="90" t="s">
        <v>673</v>
      </c>
    </row>
    <row r="5" spans="1:48" s="98" customFormat="1" ht="21.75" customHeight="1">
      <c r="A5" s="92">
        <v>1</v>
      </c>
      <c r="B5" s="92">
        <v>1401</v>
      </c>
      <c r="C5" s="93" t="s">
        <v>366</v>
      </c>
      <c r="D5" s="94">
        <v>356</v>
      </c>
      <c r="E5" s="94">
        <v>204</v>
      </c>
      <c r="F5" s="94">
        <v>57.3</v>
      </c>
      <c r="G5" s="94"/>
      <c r="H5" s="94"/>
      <c r="I5" s="94"/>
      <c r="J5" s="94">
        <v>118</v>
      </c>
      <c r="K5" s="94">
        <v>33.15</v>
      </c>
      <c r="L5" s="94"/>
      <c r="M5" s="94"/>
      <c r="N5" s="94"/>
      <c r="O5" s="94">
        <v>404</v>
      </c>
      <c r="P5" s="94">
        <v>365</v>
      </c>
      <c r="Q5" s="94">
        <v>90.35</v>
      </c>
      <c r="R5" s="94"/>
      <c r="S5" s="94"/>
      <c r="T5" s="94"/>
      <c r="U5" s="94">
        <v>365</v>
      </c>
      <c r="V5" s="94">
        <v>337</v>
      </c>
      <c r="W5" s="94">
        <v>92.33</v>
      </c>
      <c r="X5" s="94"/>
      <c r="Y5" s="94"/>
      <c r="Z5" s="94"/>
      <c r="AA5" s="95">
        <v>1707</v>
      </c>
      <c r="AB5" s="95">
        <v>1105</v>
      </c>
      <c r="AC5" s="94">
        <v>64.73</v>
      </c>
      <c r="AD5" s="94"/>
      <c r="AE5" s="94"/>
      <c r="AF5" s="94"/>
      <c r="AG5" s="94">
        <v>593</v>
      </c>
      <c r="AH5" s="94">
        <v>34.74</v>
      </c>
      <c r="AI5" s="94"/>
      <c r="AJ5" s="94"/>
      <c r="AK5" s="94">
        <v>310</v>
      </c>
      <c r="AL5" s="94">
        <v>18.16</v>
      </c>
      <c r="AM5" s="94"/>
      <c r="AN5" s="94"/>
      <c r="AO5" s="94">
        <v>70</v>
      </c>
      <c r="AP5" s="94">
        <v>33</v>
      </c>
      <c r="AQ5" s="96">
        <f>AO5-AP5</f>
        <v>37</v>
      </c>
      <c r="AR5" s="103">
        <f>AQ5*100/AO5</f>
        <v>52.857142857142854</v>
      </c>
      <c r="AS5" s="101">
        <v>624</v>
      </c>
      <c r="AT5" s="102">
        <f>AS5-AU5</f>
        <v>449</v>
      </c>
      <c r="AU5" s="102">
        <v>175</v>
      </c>
      <c r="AV5" s="91">
        <f>AU5*100/AS5</f>
        <v>28.044871794871796</v>
      </c>
    </row>
    <row r="6" spans="1:48">
      <c r="A6" s="81">
        <v>2</v>
      </c>
      <c r="B6" s="81">
        <v>1402</v>
      </c>
      <c r="C6" s="82" t="s">
        <v>367</v>
      </c>
      <c r="D6" s="83">
        <v>95</v>
      </c>
      <c r="E6" s="83">
        <v>41</v>
      </c>
      <c r="F6" s="83">
        <v>43.16</v>
      </c>
      <c r="G6" s="83"/>
      <c r="H6" s="83"/>
      <c r="I6" s="83"/>
      <c r="J6" s="83">
        <v>46</v>
      </c>
      <c r="K6" s="83">
        <v>48.42</v>
      </c>
      <c r="L6" s="83"/>
      <c r="M6" s="83"/>
      <c r="N6" s="83"/>
      <c r="O6" s="83">
        <v>143</v>
      </c>
      <c r="P6" s="83">
        <v>74</v>
      </c>
      <c r="Q6" s="83">
        <v>51.75</v>
      </c>
      <c r="R6" s="83"/>
      <c r="S6" s="83"/>
      <c r="T6" s="83"/>
      <c r="U6" s="83">
        <v>74</v>
      </c>
      <c r="V6" s="83">
        <v>58</v>
      </c>
      <c r="W6" s="83">
        <v>78.38</v>
      </c>
      <c r="X6" s="83"/>
      <c r="Y6" s="83"/>
      <c r="Z6" s="83"/>
      <c r="AA6" s="83">
        <v>569</v>
      </c>
      <c r="AB6" s="83">
        <v>243</v>
      </c>
      <c r="AC6" s="83">
        <v>42.71</v>
      </c>
      <c r="AD6" s="83"/>
      <c r="AE6" s="83"/>
      <c r="AF6" s="83"/>
      <c r="AG6" s="83">
        <v>292</v>
      </c>
      <c r="AH6" s="83">
        <v>51.32</v>
      </c>
      <c r="AI6" s="83"/>
      <c r="AJ6" s="83"/>
      <c r="AK6" s="83">
        <v>70</v>
      </c>
      <c r="AL6" s="83">
        <v>12.3</v>
      </c>
      <c r="AM6" s="83"/>
      <c r="AN6" s="83"/>
      <c r="AO6" s="83">
        <v>15</v>
      </c>
      <c r="AP6" s="83">
        <v>3</v>
      </c>
      <c r="AQ6" s="1">
        <f t="shared" ref="AQ6:AQ21" si="0">AO6-AP6</f>
        <v>12</v>
      </c>
      <c r="AR6" s="100">
        <f t="shared" ref="AR6:AR21" si="1">AQ6*100/AO6</f>
        <v>80</v>
      </c>
      <c r="AS6" s="101">
        <v>450</v>
      </c>
      <c r="AT6" s="102">
        <f t="shared" ref="AT6:AT21" si="2">AS6-AU6</f>
        <v>229</v>
      </c>
      <c r="AU6" s="102">
        <v>221</v>
      </c>
      <c r="AV6" s="91">
        <f t="shared" ref="AV6:AV21" si="3">AU6*100/AS6</f>
        <v>49.111111111111114</v>
      </c>
    </row>
    <row r="7" spans="1:48">
      <c r="A7" s="81">
        <v>3</v>
      </c>
      <c r="B7" s="81">
        <v>1403</v>
      </c>
      <c r="C7" s="82" t="s">
        <v>368</v>
      </c>
      <c r="D7" s="83">
        <v>108</v>
      </c>
      <c r="E7" s="83">
        <v>35</v>
      </c>
      <c r="F7" s="83">
        <v>32.409999999999997</v>
      </c>
      <c r="G7" s="83"/>
      <c r="H7" s="83"/>
      <c r="I7" s="83"/>
      <c r="J7" s="83">
        <v>32</v>
      </c>
      <c r="K7" s="83">
        <v>29.63</v>
      </c>
      <c r="L7" s="83"/>
      <c r="M7" s="83"/>
      <c r="N7" s="83"/>
      <c r="O7" s="83">
        <v>144</v>
      </c>
      <c r="P7" s="83">
        <v>105</v>
      </c>
      <c r="Q7" s="83">
        <v>72.92</v>
      </c>
      <c r="R7" s="83"/>
      <c r="S7" s="83"/>
      <c r="T7" s="83"/>
      <c r="U7" s="83">
        <v>105</v>
      </c>
      <c r="V7" s="83">
        <v>91</v>
      </c>
      <c r="W7" s="83">
        <v>86.67</v>
      </c>
      <c r="X7" s="83"/>
      <c r="Y7" s="83"/>
      <c r="Z7" s="83"/>
      <c r="AA7" s="83">
        <v>591</v>
      </c>
      <c r="AB7" s="83">
        <v>234</v>
      </c>
      <c r="AC7" s="83">
        <v>39.590000000000003</v>
      </c>
      <c r="AD7" s="83"/>
      <c r="AE7" s="83"/>
      <c r="AF7" s="83"/>
      <c r="AG7" s="83">
        <v>191</v>
      </c>
      <c r="AH7" s="83">
        <v>32.32</v>
      </c>
      <c r="AI7" s="83"/>
      <c r="AJ7" s="83"/>
      <c r="AK7" s="83">
        <v>84</v>
      </c>
      <c r="AL7" s="83">
        <v>14.21</v>
      </c>
      <c r="AM7" s="83"/>
      <c r="AN7" s="83"/>
      <c r="AO7" s="83">
        <v>185</v>
      </c>
      <c r="AP7" s="83">
        <v>62</v>
      </c>
      <c r="AQ7" s="1">
        <f t="shared" si="0"/>
        <v>123</v>
      </c>
      <c r="AR7" s="100">
        <f t="shared" si="1"/>
        <v>66.486486486486484</v>
      </c>
      <c r="AS7" s="101">
        <v>525</v>
      </c>
      <c r="AT7" s="102">
        <f t="shared" si="2"/>
        <v>212</v>
      </c>
      <c r="AU7" s="102">
        <v>313</v>
      </c>
      <c r="AV7" s="91">
        <f t="shared" si="3"/>
        <v>59.61904761904762</v>
      </c>
    </row>
    <row r="8" spans="1:48" s="98" customFormat="1" ht="20.25" customHeight="1">
      <c r="A8" s="92">
        <v>4</v>
      </c>
      <c r="B8" s="92">
        <v>1404</v>
      </c>
      <c r="C8" s="93" t="s">
        <v>369</v>
      </c>
      <c r="D8" s="94">
        <v>92</v>
      </c>
      <c r="E8" s="94">
        <v>28</v>
      </c>
      <c r="F8" s="94">
        <v>30.43</v>
      </c>
      <c r="G8" s="94"/>
      <c r="H8" s="94"/>
      <c r="I8" s="94"/>
      <c r="J8" s="94">
        <v>1</v>
      </c>
      <c r="K8" s="94">
        <v>1.0900000000000001</v>
      </c>
      <c r="L8" s="94"/>
      <c r="M8" s="94"/>
      <c r="N8" s="94"/>
      <c r="O8" s="94">
        <v>135</v>
      </c>
      <c r="P8" s="94">
        <v>88</v>
      </c>
      <c r="Q8" s="94">
        <v>65.19</v>
      </c>
      <c r="R8" s="94"/>
      <c r="S8" s="94"/>
      <c r="T8" s="94"/>
      <c r="U8" s="94">
        <v>88</v>
      </c>
      <c r="V8" s="94">
        <v>82</v>
      </c>
      <c r="W8" s="94">
        <v>93.18</v>
      </c>
      <c r="X8" s="94"/>
      <c r="Y8" s="94"/>
      <c r="Z8" s="94"/>
      <c r="AA8" s="94">
        <v>494</v>
      </c>
      <c r="AB8" s="94">
        <v>228</v>
      </c>
      <c r="AC8" s="94">
        <v>46.15</v>
      </c>
      <c r="AD8" s="94"/>
      <c r="AE8" s="94"/>
      <c r="AF8" s="94"/>
      <c r="AG8" s="94">
        <v>19</v>
      </c>
      <c r="AH8" s="94">
        <v>3.85</v>
      </c>
      <c r="AI8" s="94"/>
      <c r="AJ8" s="94"/>
      <c r="AK8" s="94">
        <v>17</v>
      </c>
      <c r="AL8" s="94">
        <v>3.44</v>
      </c>
      <c r="AM8" s="94"/>
      <c r="AN8" s="94"/>
      <c r="AO8" s="94">
        <v>0</v>
      </c>
      <c r="AP8" s="94">
        <v>0</v>
      </c>
      <c r="AQ8" s="96">
        <f t="shared" si="0"/>
        <v>0</v>
      </c>
      <c r="AR8" s="99" t="e">
        <f t="shared" si="1"/>
        <v>#DIV/0!</v>
      </c>
      <c r="AS8" s="94">
        <v>379</v>
      </c>
      <c r="AT8" s="96">
        <f t="shared" si="2"/>
        <v>74</v>
      </c>
      <c r="AU8" s="96">
        <v>305</v>
      </c>
      <c r="AV8" s="97">
        <f t="shared" si="3"/>
        <v>80.474934036939317</v>
      </c>
    </row>
    <row r="9" spans="1:48">
      <c r="A9" s="81">
        <v>5</v>
      </c>
      <c r="B9" s="81">
        <v>1405</v>
      </c>
      <c r="C9" s="82" t="s">
        <v>370</v>
      </c>
      <c r="D9" s="83">
        <v>71</v>
      </c>
      <c r="E9" s="83">
        <v>18</v>
      </c>
      <c r="F9" s="83">
        <v>25.35</v>
      </c>
      <c r="G9" s="83"/>
      <c r="H9" s="83"/>
      <c r="I9" s="83"/>
      <c r="J9" s="83">
        <v>7</v>
      </c>
      <c r="K9" s="83">
        <v>9.86</v>
      </c>
      <c r="L9" s="83"/>
      <c r="M9" s="83"/>
      <c r="N9" s="83"/>
      <c r="O9" s="83">
        <v>56</v>
      </c>
      <c r="P9" s="83">
        <v>36</v>
      </c>
      <c r="Q9" s="83">
        <v>64.290000000000006</v>
      </c>
      <c r="R9" s="83"/>
      <c r="S9" s="83"/>
      <c r="T9" s="83"/>
      <c r="U9" s="83">
        <v>36</v>
      </c>
      <c r="V9" s="83">
        <v>33</v>
      </c>
      <c r="W9" s="83">
        <v>91.67</v>
      </c>
      <c r="X9" s="83"/>
      <c r="Y9" s="83"/>
      <c r="Z9" s="83"/>
      <c r="AA9" s="83">
        <v>326</v>
      </c>
      <c r="AB9" s="83">
        <v>99</v>
      </c>
      <c r="AC9" s="83">
        <v>30.37</v>
      </c>
      <c r="AD9" s="83"/>
      <c r="AE9" s="83"/>
      <c r="AF9" s="83"/>
      <c r="AG9" s="83">
        <v>36</v>
      </c>
      <c r="AH9" s="83">
        <v>11.04</v>
      </c>
      <c r="AI9" s="83"/>
      <c r="AJ9" s="83"/>
      <c r="AK9" s="83">
        <v>19</v>
      </c>
      <c r="AL9" s="83">
        <v>5.83</v>
      </c>
      <c r="AM9" s="83"/>
      <c r="AN9" s="83"/>
      <c r="AO9" s="83">
        <v>468</v>
      </c>
      <c r="AP9" s="83">
        <v>190</v>
      </c>
      <c r="AQ9" s="1">
        <f t="shared" si="0"/>
        <v>278</v>
      </c>
      <c r="AR9" s="87">
        <f t="shared" si="1"/>
        <v>59.401709401709404</v>
      </c>
      <c r="AS9" s="83">
        <v>220</v>
      </c>
      <c r="AT9" s="1">
        <f t="shared" si="2"/>
        <v>135</v>
      </c>
      <c r="AU9" s="1">
        <v>85</v>
      </c>
      <c r="AV9" s="91">
        <f t="shared" si="3"/>
        <v>38.636363636363633</v>
      </c>
    </row>
    <row r="10" spans="1:48">
      <c r="A10" s="81">
        <v>6</v>
      </c>
      <c r="B10" s="81">
        <v>1406</v>
      </c>
      <c r="C10" s="82" t="s">
        <v>371</v>
      </c>
      <c r="D10" s="83">
        <v>337</v>
      </c>
      <c r="E10" s="83">
        <v>163</v>
      </c>
      <c r="F10" s="83">
        <v>48.37</v>
      </c>
      <c r="G10" s="83"/>
      <c r="H10" s="83"/>
      <c r="I10" s="83"/>
      <c r="J10" s="83">
        <v>82</v>
      </c>
      <c r="K10" s="83">
        <v>24.33</v>
      </c>
      <c r="L10" s="83"/>
      <c r="M10" s="83"/>
      <c r="N10" s="83"/>
      <c r="O10" s="83">
        <v>401</v>
      </c>
      <c r="P10" s="83">
        <v>286</v>
      </c>
      <c r="Q10" s="83">
        <v>71.319999999999993</v>
      </c>
      <c r="R10" s="83"/>
      <c r="S10" s="83"/>
      <c r="T10" s="83"/>
      <c r="U10" s="83">
        <v>286</v>
      </c>
      <c r="V10" s="83">
        <v>267</v>
      </c>
      <c r="W10" s="83">
        <v>93.36</v>
      </c>
      <c r="X10" s="83"/>
      <c r="Y10" s="83"/>
      <c r="Z10" s="83"/>
      <c r="AA10" s="84">
        <v>1785</v>
      </c>
      <c r="AB10" s="83">
        <v>785</v>
      </c>
      <c r="AC10" s="83">
        <v>43.98</v>
      </c>
      <c r="AD10" s="83"/>
      <c r="AE10" s="83"/>
      <c r="AF10" s="83"/>
      <c r="AG10" s="83">
        <v>334</v>
      </c>
      <c r="AH10" s="83">
        <v>18.71</v>
      </c>
      <c r="AI10" s="83"/>
      <c r="AJ10" s="83"/>
      <c r="AK10" s="83">
        <v>100</v>
      </c>
      <c r="AL10" s="83">
        <v>5.6</v>
      </c>
      <c r="AM10" s="83"/>
      <c r="AN10" s="83"/>
      <c r="AO10" s="83">
        <v>0</v>
      </c>
      <c r="AP10" s="83">
        <v>0</v>
      </c>
      <c r="AQ10" s="1">
        <f t="shared" si="0"/>
        <v>0</v>
      </c>
      <c r="AR10" s="87" t="e">
        <f t="shared" si="1"/>
        <v>#DIV/0!</v>
      </c>
      <c r="AS10" s="83">
        <v>761</v>
      </c>
      <c r="AT10" s="1">
        <f t="shared" si="2"/>
        <v>261</v>
      </c>
      <c r="AU10" s="1">
        <v>500</v>
      </c>
      <c r="AV10" s="91">
        <f t="shared" si="3"/>
        <v>65.703022339027598</v>
      </c>
    </row>
    <row r="11" spans="1:48">
      <c r="A11" s="81">
        <v>7</v>
      </c>
      <c r="B11" s="81">
        <v>1407</v>
      </c>
      <c r="C11" s="82" t="s">
        <v>372</v>
      </c>
      <c r="D11" s="83">
        <v>114</v>
      </c>
      <c r="E11" s="83">
        <v>58</v>
      </c>
      <c r="F11" s="83">
        <v>50.88</v>
      </c>
      <c r="G11" s="83"/>
      <c r="H11" s="83"/>
      <c r="I11" s="83"/>
      <c r="J11" s="83">
        <v>26</v>
      </c>
      <c r="K11" s="83">
        <v>22.81</v>
      </c>
      <c r="L11" s="83"/>
      <c r="M11" s="83"/>
      <c r="N11" s="83"/>
      <c r="O11" s="83">
        <v>144</v>
      </c>
      <c r="P11" s="83">
        <v>118</v>
      </c>
      <c r="Q11" s="83">
        <v>81.94</v>
      </c>
      <c r="R11" s="83"/>
      <c r="S11" s="83"/>
      <c r="T11" s="83"/>
      <c r="U11" s="83">
        <v>118</v>
      </c>
      <c r="V11" s="83">
        <v>75</v>
      </c>
      <c r="W11" s="83">
        <v>63.56</v>
      </c>
      <c r="X11" s="83"/>
      <c r="Y11" s="83"/>
      <c r="Z11" s="83"/>
      <c r="AA11" s="83">
        <v>537</v>
      </c>
      <c r="AB11" s="83">
        <v>281</v>
      </c>
      <c r="AC11" s="83">
        <v>52.33</v>
      </c>
      <c r="AD11" s="83"/>
      <c r="AE11" s="83"/>
      <c r="AF11" s="83"/>
      <c r="AG11" s="83">
        <v>109</v>
      </c>
      <c r="AH11" s="83">
        <v>20.3</v>
      </c>
      <c r="AI11" s="83"/>
      <c r="AJ11" s="83"/>
      <c r="AK11" s="83">
        <v>73</v>
      </c>
      <c r="AL11" s="83">
        <v>13.59</v>
      </c>
      <c r="AM11" s="83"/>
      <c r="AN11" s="83"/>
      <c r="AO11" s="83">
        <v>522</v>
      </c>
      <c r="AP11" s="83">
        <v>283</v>
      </c>
      <c r="AQ11" s="1">
        <f t="shared" si="0"/>
        <v>239</v>
      </c>
      <c r="AR11" s="104">
        <f t="shared" si="1"/>
        <v>45.785440613026822</v>
      </c>
      <c r="AS11" s="83">
        <v>683</v>
      </c>
      <c r="AT11" s="1">
        <f t="shared" si="2"/>
        <v>274</v>
      </c>
      <c r="AU11" s="1">
        <v>409</v>
      </c>
      <c r="AV11" s="91">
        <f t="shared" si="3"/>
        <v>59.882869692532942</v>
      </c>
    </row>
    <row r="12" spans="1:48" s="98" customFormat="1" ht="25.5" customHeight="1">
      <c r="A12" s="92">
        <v>8</v>
      </c>
      <c r="B12" s="92">
        <v>1408</v>
      </c>
      <c r="C12" s="93" t="s">
        <v>373</v>
      </c>
      <c r="D12" s="94">
        <v>62</v>
      </c>
      <c r="E12" s="94">
        <v>0</v>
      </c>
      <c r="F12" s="94">
        <v>0</v>
      </c>
      <c r="G12" s="94"/>
      <c r="H12" s="94"/>
      <c r="I12" s="94"/>
      <c r="J12" s="94">
        <v>1</v>
      </c>
      <c r="K12" s="94">
        <v>1.61</v>
      </c>
      <c r="L12" s="94"/>
      <c r="M12" s="94"/>
      <c r="N12" s="94"/>
      <c r="O12" s="94">
        <v>88</v>
      </c>
      <c r="P12" s="94">
        <v>39</v>
      </c>
      <c r="Q12" s="94">
        <v>44.32</v>
      </c>
      <c r="R12" s="94"/>
      <c r="S12" s="94"/>
      <c r="T12" s="94"/>
      <c r="U12" s="94">
        <v>39</v>
      </c>
      <c r="V12" s="94">
        <v>27</v>
      </c>
      <c r="W12" s="94">
        <v>69.23</v>
      </c>
      <c r="X12" s="94"/>
      <c r="Y12" s="94"/>
      <c r="Z12" s="94"/>
      <c r="AA12" s="94">
        <v>339</v>
      </c>
      <c r="AB12" s="94">
        <v>55</v>
      </c>
      <c r="AC12" s="94">
        <v>16.22</v>
      </c>
      <c r="AD12" s="94"/>
      <c r="AE12" s="94"/>
      <c r="AF12" s="94"/>
      <c r="AG12" s="94">
        <v>6</v>
      </c>
      <c r="AH12" s="94">
        <v>1.77</v>
      </c>
      <c r="AI12" s="94"/>
      <c r="AJ12" s="94"/>
      <c r="AK12" s="94">
        <v>26</v>
      </c>
      <c r="AL12" s="94">
        <v>7.67</v>
      </c>
      <c r="AM12" s="94"/>
      <c r="AN12" s="94"/>
      <c r="AO12" s="94">
        <v>820</v>
      </c>
      <c r="AP12" s="94">
        <v>380</v>
      </c>
      <c r="AQ12" s="96">
        <f t="shared" si="0"/>
        <v>440</v>
      </c>
      <c r="AR12" s="105">
        <f t="shared" si="1"/>
        <v>53.658536585365852</v>
      </c>
      <c r="AS12" s="94">
        <v>609</v>
      </c>
      <c r="AT12" s="96">
        <f t="shared" si="2"/>
        <v>219</v>
      </c>
      <c r="AU12" s="96">
        <v>390</v>
      </c>
      <c r="AV12" s="97">
        <f t="shared" si="3"/>
        <v>64.039408866995075</v>
      </c>
    </row>
    <row r="13" spans="1:48">
      <c r="A13" s="81">
        <v>9</v>
      </c>
      <c r="B13" s="81">
        <v>1409</v>
      </c>
      <c r="C13" s="82" t="s">
        <v>374</v>
      </c>
      <c r="D13" s="83">
        <v>64</v>
      </c>
      <c r="E13" s="83">
        <v>13</v>
      </c>
      <c r="F13" s="83">
        <v>20.309999999999999</v>
      </c>
      <c r="G13" s="83"/>
      <c r="H13" s="83"/>
      <c r="I13" s="83"/>
      <c r="J13" s="83">
        <v>9</v>
      </c>
      <c r="K13" s="83">
        <v>14.06</v>
      </c>
      <c r="L13" s="83"/>
      <c r="M13" s="83"/>
      <c r="N13" s="83"/>
      <c r="O13" s="83">
        <v>104</v>
      </c>
      <c r="P13" s="83">
        <v>42</v>
      </c>
      <c r="Q13" s="83">
        <v>40.380000000000003</v>
      </c>
      <c r="R13" s="83"/>
      <c r="S13" s="83"/>
      <c r="T13" s="83"/>
      <c r="U13" s="83">
        <v>42</v>
      </c>
      <c r="V13" s="83">
        <v>38</v>
      </c>
      <c r="W13" s="83">
        <v>90.48</v>
      </c>
      <c r="X13" s="83"/>
      <c r="Y13" s="83"/>
      <c r="Z13" s="83"/>
      <c r="AA13" s="83">
        <v>349</v>
      </c>
      <c r="AB13" s="83">
        <v>118</v>
      </c>
      <c r="AC13" s="83">
        <v>33.81</v>
      </c>
      <c r="AD13" s="83"/>
      <c r="AE13" s="83"/>
      <c r="AF13" s="83"/>
      <c r="AG13" s="83">
        <v>54</v>
      </c>
      <c r="AH13" s="83">
        <v>15.47</v>
      </c>
      <c r="AI13" s="83"/>
      <c r="AJ13" s="83"/>
      <c r="AK13" s="83">
        <v>35</v>
      </c>
      <c r="AL13" s="83">
        <v>10.029999999999999</v>
      </c>
      <c r="AM13" s="83"/>
      <c r="AN13" s="83"/>
      <c r="AO13" s="83">
        <v>180</v>
      </c>
      <c r="AP13" s="83">
        <v>95</v>
      </c>
      <c r="AQ13" s="1">
        <f t="shared" si="0"/>
        <v>85</v>
      </c>
      <c r="AR13" s="104">
        <f t="shared" si="1"/>
        <v>47.222222222222221</v>
      </c>
      <c r="AS13" s="83">
        <v>214</v>
      </c>
      <c r="AT13" s="1">
        <f t="shared" si="2"/>
        <v>119</v>
      </c>
      <c r="AU13" s="1">
        <v>95</v>
      </c>
      <c r="AV13" s="91">
        <f t="shared" si="3"/>
        <v>44.392523364485982</v>
      </c>
    </row>
    <row r="14" spans="1:48">
      <c r="A14" s="81">
        <v>10</v>
      </c>
      <c r="B14" s="81">
        <v>1410</v>
      </c>
      <c r="C14" s="82" t="s">
        <v>375</v>
      </c>
      <c r="D14" s="83">
        <v>109</v>
      </c>
      <c r="E14" s="83">
        <v>66</v>
      </c>
      <c r="F14" s="83">
        <v>60.55</v>
      </c>
      <c r="G14" s="83"/>
      <c r="H14" s="83"/>
      <c r="I14" s="83"/>
      <c r="J14" s="83">
        <v>11</v>
      </c>
      <c r="K14" s="83">
        <v>10.09</v>
      </c>
      <c r="L14" s="83"/>
      <c r="M14" s="83"/>
      <c r="N14" s="83"/>
      <c r="O14" s="83">
        <v>144</v>
      </c>
      <c r="P14" s="83">
        <v>124</v>
      </c>
      <c r="Q14" s="83">
        <v>86.11</v>
      </c>
      <c r="R14" s="83"/>
      <c r="S14" s="83"/>
      <c r="T14" s="83"/>
      <c r="U14" s="83">
        <v>124</v>
      </c>
      <c r="V14" s="83">
        <v>110</v>
      </c>
      <c r="W14" s="83">
        <v>88.71</v>
      </c>
      <c r="X14" s="83"/>
      <c r="Y14" s="83"/>
      <c r="Z14" s="83"/>
      <c r="AA14" s="83">
        <v>523</v>
      </c>
      <c r="AB14" s="83">
        <v>354</v>
      </c>
      <c r="AC14" s="83">
        <v>67.69</v>
      </c>
      <c r="AD14" s="83"/>
      <c r="AE14" s="83"/>
      <c r="AF14" s="83"/>
      <c r="AG14" s="83">
        <v>50</v>
      </c>
      <c r="AH14" s="83">
        <v>9.56</v>
      </c>
      <c r="AI14" s="83"/>
      <c r="AJ14" s="83"/>
      <c r="AK14" s="83">
        <v>23</v>
      </c>
      <c r="AL14" s="83">
        <v>4.4000000000000004</v>
      </c>
      <c r="AM14" s="83"/>
      <c r="AN14" s="83"/>
      <c r="AO14" s="83">
        <v>462</v>
      </c>
      <c r="AP14" s="83">
        <v>182</v>
      </c>
      <c r="AQ14" s="1">
        <f t="shared" si="0"/>
        <v>280</v>
      </c>
      <c r="AR14" s="106">
        <f t="shared" si="1"/>
        <v>60.606060606060609</v>
      </c>
      <c r="AS14" s="83">
        <v>548</v>
      </c>
      <c r="AT14" s="1">
        <f t="shared" si="2"/>
        <v>209</v>
      </c>
      <c r="AU14" s="1">
        <v>339</v>
      </c>
      <c r="AV14" s="91">
        <f t="shared" si="3"/>
        <v>61.861313868613138</v>
      </c>
    </row>
    <row r="15" spans="1:48">
      <c r="A15" s="81">
        <v>11</v>
      </c>
      <c r="B15" s="81">
        <v>1411</v>
      </c>
      <c r="C15" s="82" t="s">
        <v>376</v>
      </c>
      <c r="D15" s="83">
        <v>241</v>
      </c>
      <c r="E15" s="83">
        <v>154</v>
      </c>
      <c r="F15" s="83">
        <v>63.9</v>
      </c>
      <c r="G15" s="83"/>
      <c r="H15" s="83"/>
      <c r="I15" s="83"/>
      <c r="J15" s="83">
        <v>154</v>
      </c>
      <c r="K15" s="83">
        <v>63.9</v>
      </c>
      <c r="L15" s="83"/>
      <c r="M15" s="83"/>
      <c r="N15" s="83"/>
      <c r="O15" s="83">
        <v>237</v>
      </c>
      <c r="P15" s="83">
        <v>191</v>
      </c>
      <c r="Q15" s="83">
        <v>80.59</v>
      </c>
      <c r="R15" s="83"/>
      <c r="S15" s="83"/>
      <c r="T15" s="83"/>
      <c r="U15" s="83">
        <v>191</v>
      </c>
      <c r="V15" s="83">
        <v>163</v>
      </c>
      <c r="W15" s="83">
        <v>85.34</v>
      </c>
      <c r="X15" s="83"/>
      <c r="Y15" s="83"/>
      <c r="Z15" s="83"/>
      <c r="AA15" s="84">
        <v>1207</v>
      </c>
      <c r="AB15" s="83">
        <v>805</v>
      </c>
      <c r="AC15" s="83">
        <v>66.69</v>
      </c>
      <c r="AD15" s="83"/>
      <c r="AE15" s="83"/>
      <c r="AF15" s="83"/>
      <c r="AG15" s="83">
        <v>735</v>
      </c>
      <c r="AH15" s="83">
        <v>60.89</v>
      </c>
      <c r="AI15" s="83"/>
      <c r="AJ15" s="83"/>
      <c r="AK15" s="83">
        <v>263</v>
      </c>
      <c r="AL15" s="83">
        <v>21.79</v>
      </c>
      <c r="AM15" s="83"/>
      <c r="AN15" s="83"/>
      <c r="AO15" s="83">
        <v>644</v>
      </c>
      <c r="AP15" s="83">
        <v>176</v>
      </c>
      <c r="AQ15" s="1">
        <f t="shared" si="0"/>
        <v>468</v>
      </c>
      <c r="AR15" s="106">
        <f t="shared" si="1"/>
        <v>72.670807453416145</v>
      </c>
      <c r="AS15" s="83">
        <v>171</v>
      </c>
      <c r="AT15" s="1">
        <f t="shared" si="2"/>
        <v>15</v>
      </c>
      <c r="AU15" s="1">
        <v>156</v>
      </c>
      <c r="AV15" s="91">
        <f t="shared" si="3"/>
        <v>91.228070175438603</v>
      </c>
    </row>
    <row r="16" spans="1:48">
      <c r="A16" s="81">
        <v>12</v>
      </c>
      <c r="B16" s="81">
        <v>1412</v>
      </c>
      <c r="C16" s="82" t="s">
        <v>377</v>
      </c>
      <c r="D16" s="83">
        <v>152</v>
      </c>
      <c r="E16" s="83">
        <v>75</v>
      </c>
      <c r="F16" s="83">
        <v>49.34</v>
      </c>
      <c r="G16" s="83"/>
      <c r="H16" s="83"/>
      <c r="I16" s="83"/>
      <c r="J16" s="83">
        <v>52</v>
      </c>
      <c r="K16" s="83">
        <v>34.21</v>
      </c>
      <c r="L16" s="83"/>
      <c r="M16" s="83"/>
      <c r="N16" s="83"/>
      <c r="O16" s="83">
        <v>210</v>
      </c>
      <c r="P16" s="83">
        <v>132</v>
      </c>
      <c r="Q16" s="83">
        <v>62.86</v>
      </c>
      <c r="R16" s="83"/>
      <c r="S16" s="83"/>
      <c r="T16" s="83"/>
      <c r="U16" s="83">
        <v>132</v>
      </c>
      <c r="V16" s="83">
        <v>102</v>
      </c>
      <c r="W16" s="83">
        <v>77.27</v>
      </c>
      <c r="X16" s="83"/>
      <c r="Y16" s="83"/>
      <c r="Z16" s="83"/>
      <c r="AA16" s="83">
        <v>841</v>
      </c>
      <c r="AB16" s="83">
        <v>433</v>
      </c>
      <c r="AC16" s="83">
        <v>51.49</v>
      </c>
      <c r="AD16" s="83"/>
      <c r="AE16" s="83"/>
      <c r="AF16" s="83"/>
      <c r="AG16" s="83">
        <v>292</v>
      </c>
      <c r="AH16" s="83">
        <v>34.72</v>
      </c>
      <c r="AI16" s="83"/>
      <c r="AJ16" s="83"/>
      <c r="AK16" s="83">
        <v>104</v>
      </c>
      <c r="AL16" s="83">
        <v>12.37</v>
      </c>
      <c r="AM16" s="83"/>
      <c r="AN16" s="83"/>
      <c r="AO16" s="83">
        <v>523</v>
      </c>
      <c r="AP16" s="83">
        <v>158</v>
      </c>
      <c r="AQ16" s="1">
        <f t="shared" si="0"/>
        <v>365</v>
      </c>
      <c r="AR16" s="106">
        <f t="shared" si="1"/>
        <v>69.789674952198851</v>
      </c>
      <c r="AS16" s="83">
        <v>903</v>
      </c>
      <c r="AT16" s="1">
        <f t="shared" si="2"/>
        <v>149</v>
      </c>
      <c r="AU16" s="1">
        <v>754</v>
      </c>
      <c r="AV16" s="91">
        <f t="shared" si="3"/>
        <v>83.499446290143965</v>
      </c>
    </row>
    <row r="17" spans="1:48">
      <c r="A17" s="81">
        <v>13</v>
      </c>
      <c r="B17" s="81">
        <v>1413</v>
      </c>
      <c r="C17" s="82" t="s">
        <v>378</v>
      </c>
      <c r="D17" s="83">
        <v>28</v>
      </c>
      <c r="E17" s="83">
        <v>21</v>
      </c>
      <c r="F17" s="83">
        <v>75</v>
      </c>
      <c r="G17" s="83"/>
      <c r="H17" s="83"/>
      <c r="I17" s="83"/>
      <c r="J17" s="83">
        <v>4</v>
      </c>
      <c r="K17" s="83">
        <v>14.29</v>
      </c>
      <c r="L17" s="83"/>
      <c r="M17" s="83"/>
      <c r="N17" s="83"/>
      <c r="O17" s="83">
        <v>52</v>
      </c>
      <c r="P17" s="83">
        <v>50</v>
      </c>
      <c r="Q17" s="83">
        <v>96.15</v>
      </c>
      <c r="R17" s="83"/>
      <c r="S17" s="83"/>
      <c r="T17" s="83"/>
      <c r="U17" s="83">
        <v>50</v>
      </c>
      <c r="V17" s="83">
        <v>47</v>
      </c>
      <c r="W17" s="83">
        <v>94</v>
      </c>
      <c r="X17" s="83"/>
      <c r="Y17" s="83"/>
      <c r="Z17" s="83"/>
      <c r="AA17" s="83">
        <v>146</v>
      </c>
      <c r="AB17" s="83">
        <v>110</v>
      </c>
      <c r="AC17" s="83">
        <v>75.34</v>
      </c>
      <c r="AD17" s="83"/>
      <c r="AE17" s="83"/>
      <c r="AF17" s="83"/>
      <c r="AG17" s="83">
        <v>4</v>
      </c>
      <c r="AH17" s="83">
        <v>2.74</v>
      </c>
      <c r="AI17" s="83"/>
      <c r="AJ17" s="83"/>
      <c r="AK17" s="83">
        <v>10</v>
      </c>
      <c r="AL17" s="83">
        <v>6.85</v>
      </c>
      <c r="AM17" s="83"/>
      <c r="AN17" s="83"/>
      <c r="AO17" s="83">
        <v>350</v>
      </c>
      <c r="AP17" s="83">
        <v>110</v>
      </c>
      <c r="AQ17" s="1">
        <f t="shared" si="0"/>
        <v>240</v>
      </c>
      <c r="AR17" s="100">
        <f t="shared" si="1"/>
        <v>68.571428571428569</v>
      </c>
      <c r="AS17" s="101">
        <v>190</v>
      </c>
      <c r="AT17" s="102">
        <f t="shared" si="2"/>
        <v>169</v>
      </c>
      <c r="AU17" s="102">
        <v>21</v>
      </c>
      <c r="AV17" s="91">
        <f t="shared" si="3"/>
        <v>11.052631578947368</v>
      </c>
    </row>
    <row r="18" spans="1:48">
      <c r="A18" s="81">
        <v>14</v>
      </c>
      <c r="B18" s="81">
        <v>1414</v>
      </c>
      <c r="C18" s="82" t="s">
        <v>379</v>
      </c>
      <c r="D18" s="83">
        <v>168</v>
      </c>
      <c r="E18" s="83">
        <v>96</v>
      </c>
      <c r="F18" s="83">
        <v>57.14</v>
      </c>
      <c r="G18" s="83"/>
      <c r="H18" s="83"/>
      <c r="I18" s="83"/>
      <c r="J18" s="83">
        <v>78</v>
      </c>
      <c r="K18" s="83">
        <v>46.43</v>
      </c>
      <c r="L18" s="83"/>
      <c r="M18" s="83"/>
      <c r="N18" s="83"/>
      <c r="O18" s="83">
        <v>245</v>
      </c>
      <c r="P18" s="83">
        <v>189</v>
      </c>
      <c r="Q18" s="83">
        <v>77.14</v>
      </c>
      <c r="R18" s="83"/>
      <c r="S18" s="83"/>
      <c r="T18" s="83"/>
      <c r="U18" s="83">
        <v>189</v>
      </c>
      <c r="V18" s="83">
        <v>172</v>
      </c>
      <c r="W18" s="83">
        <v>91.01</v>
      </c>
      <c r="X18" s="83"/>
      <c r="Y18" s="83"/>
      <c r="Z18" s="83"/>
      <c r="AA18" s="83">
        <v>966</v>
      </c>
      <c r="AB18" s="83">
        <v>515</v>
      </c>
      <c r="AC18" s="83">
        <v>53.31</v>
      </c>
      <c r="AD18" s="83"/>
      <c r="AE18" s="83"/>
      <c r="AF18" s="83"/>
      <c r="AG18" s="83">
        <v>415</v>
      </c>
      <c r="AH18" s="83">
        <v>42.96</v>
      </c>
      <c r="AI18" s="83"/>
      <c r="AJ18" s="83"/>
      <c r="AK18" s="83">
        <v>248</v>
      </c>
      <c r="AL18" s="83">
        <v>25.67</v>
      </c>
      <c r="AM18" s="83"/>
      <c r="AN18" s="83"/>
      <c r="AO18" s="83">
        <v>654</v>
      </c>
      <c r="AP18" s="83">
        <v>251</v>
      </c>
      <c r="AQ18" s="1">
        <f t="shared" si="0"/>
        <v>403</v>
      </c>
      <c r="AR18" s="106">
        <f t="shared" si="1"/>
        <v>61.620795107033636</v>
      </c>
      <c r="AS18" s="83">
        <v>406</v>
      </c>
      <c r="AT18" s="1">
        <f t="shared" si="2"/>
        <v>54</v>
      </c>
      <c r="AU18" s="1">
        <v>352</v>
      </c>
      <c r="AV18" s="91">
        <f t="shared" si="3"/>
        <v>86.699507389162562</v>
      </c>
    </row>
    <row r="19" spans="1:48">
      <c r="A19" s="81">
        <v>15</v>
      </c>
      <c r="B19" s="81">
        <v>1415</v>
      </c>
      <c r="C19" s="82" t="s">
        <v>380</v>
      </c>
      <c r="D19" s="83">
        <v>54</v>
      </c>
      <c r="E19" s="83">
        <v>12</v>
      </c>
      <c r="F19" s="83">
        <v>22.22</v>
      </c>
      <c r="G19" s="83"/>
      <c r="H19" s="83"/>
      <c r="I19" s="83"/>
      <c r="J19" s="83">
        <v>1</v>
      </c>
      <c r="K19" s="83">
        <v>1.85</v>
      </c>
      <c r="L19" s="83"/>
      <c r="M19" s="83"/>
      <c r="N19" s="83"/>
      <c r="O19" s="83">
        <v>53</v>
      </c>
      <c r="P19" s="83">
        <v>10</v>
      </c>
      <c r="Q19" s="83">
        <v>18.87</v>
      </c>
      <c r="R19" s="83"/>
      <c r="S19" s="83"/>
      <c r="T19" s="83"/>
      <c r="U19" s="83">
        <v>10</v>
      </c>
      <c r="V19" s="83">
        <v>9</v>
      </c>
      <c r="W19" s="83">
        <v>90</v>
      </c>
      <c r="X19" s="83"/>
      <c r="Y19" s="83"/>
      <c r="Z19" s="83"/>
      <c r="AA19" s="83">
        <v>218</v>
      </c>
      <c r="AB19" s="83">
        <v>40</v>
      </c>
      <c r="AC19" s="83">
        <v>18.350000000000001</v>
      </c>
      <c r="AD19" s="83"/>
      <c r="AE19" s="83"/>
      <c r="AF19" s="83"/>
      <c r="AG19" s="83">
        <v>13</v>
      </c>
      <c r="AH19" s="83">
        <v>5.96</v>
      </c>
      <c r="AI19" s="83"/>
      <c r="AJ19" s="83"/>
      <c r="AK19" s="83">
        <v>19</v>
      </c>
      <c r="AL19" s="83">
        <v>8.7200000000000006</v>
      </c>
      <c r="AM19" s="83"/>
      <c r="AN19" s="83"/>
      <c r="AO19" s="83">
        <v>433</v>
      </c>
      <c r="AP19" s="83">
        <v>104</v>
      </c>
      <c r="AQ19" s="1">
        <f t="shared" si="0"/>
        <v>329</v>
      </c>
      <c r="AR19" s="100">
        <f t="shared" si="1"/>
        <v>75.981524249422634</v>
      </c>
      <c r="AS19" s="101">
        <v>396</v>
      </c>
      <c r="AT19" s="102">
        <f t="shared" si="2"/>
        <v>245</v>
      </c>
      <c r="AU19" s="102">
        <v>151</v>
      </c>
      <c r="AV19" s="91">
        <f t="shared" si="3"/>
        <v>38.131313131313128</v>
      </c>
    </row>
    <row r="20" spans="1:48">
      <c r="A20" s="81">
        <v>16</v>
      </c>
      <c r="B20" s="81">
        <v>1416</v>
      </c>
      <c r="C20" s="82" t="s">
        <v>381</v>
      </c>
      <c r="D20" s="83">
        <v>13</v>
      </c>
      <c r="E20" s="83">
        <v>2</v>
      </c>
      <c r="F20" s="83">
        <v>15.38</v>
      </c>
      <c r="G20" s="83"/>
      <c r="H20" s="83"/>
      <c r="I20" s="83"/>
      <c r="J20" s="83">
        <v>0</v>
      </c>
      <c r="K20" s="83">
        <v>0</v>
      </c>
      <c r="L20" s="83"/>
      <c r="M20" s="83"/>
      <c r="N20" s="83"/>
      <c r="O20" s="83">
        <v>10</v>
      </c>
      <c r="P20" s="83">
        <v>2</v>
      </c>
      <c r="Q20" s="83">
        <v>20</v>
      </c>
      <c r="R20" s="83"/>
      <c r="S20" s="83"/>
      <c r="T20" s="83"/>
      <c r="U20" s="83">
        <v>2</v>
      </c>
      <c r="V20" s="83">
        <v>2</v>
      </c>
      <c r="W20" s="83">
        <v>100</v>
      </c>
      <c r="X20" s="83"/>
      <c r="Y20" s="83"/>
      <c r="Z20" s="83"/>
      <c r="AA20" s="83">
        <v>62</v>
      </c>
      <c r="AB20" s="83">
        <v>4</v>
      </c>
      <c r="AC20" s="83">
        <v>6.45</v>
      </c>
      <c r="AD20" s="83"/>
      <c r="AE20" s="83"/>
      <c r="AF20" s="83"/>
      <c r="AG20" s="83">
        <v>0</v>
      </c>
      <c r="AH20" s="83">
        <v>0</v>
      </c>
      <c r="AI20" s="83"/>
      <c r="AJ20" s="83"/>
      <c r="AK20" s="83">
        <v>0</v>
      </c>
      <c r="AL20" s="83">
        <v>0</v>
      </c>
      <c r="AM20" s="83"/>
      <c r="AN20" s="83"/>
      <c r="AO20" s="83">
        <v>153</v>
      </c>
      <c r="AP20" s="83">
        <v>55</v>
      </c>
      <c r="AQ20" s="1">
        <f t="shared" si="0"/>
        <v>98</v>
      </c>
      <c r="AR20" s="87">
        <f t="shared" si="1"/>
        <v>64.052287581699346</v>
      </c>
      <c r="AS20" s="83">
        <v>171</v>
      </c>
      <c r="AT20" s="1">
        <f t="shared" si="2"/>
        <v>65</v>
      </c>
      <c r="AU20" s="1">
        <v>106</v>
      </c>
      <c r="AV20" s="91">
        <f t="shared" si="3"/>
        <v>61.988304093567251</v>
      </c>
    </row>
    <row r="21" spans="1:48">
      <c r="A21" s="112" t="s">
        <v>382</v>
      </c>
      <c r="B21" s="112"/>
      <c r="C21" s="112"/>
      <c r="D21" s="85">
        <v>2064</v>
      </c>
      <c r="E21" s="86">
        <v>986</v>
      </c>
      <c r="F21" s="86">
        <v>47.77</v>
      </c>
      <c r="G21" s="86"/>
      <c r="H21" s="86"/>
      <c r="I21" s="86"/>
      <c r="J21" s="86">
        <v>622</v>
      </c>
      <c r="K21" s="86">
        <v>30.14</v>
      </c>
      <c r="L21" s="86"/>
      <c r="M21" s="86"/>
      <c r="N21" s="86"/>
      <c r="O21" s="85">
        <v>2570</v>
      </c>
      <c r="P21" s="85">
        <v>1851</v>
      </c>
      <c r="Q21" s="86">
        <v>72.02</v>
      </c>
      <c r="R21" s="86"/>
      <c r="S21" s="86"/>
      <c r="T21" s="86"/>
      <c r="U21" s="85">
        <v>1851</v>
      </c>
      <c r="V21" s="85">
        <v>1613</v>
      </c>
      <c r="W21" s="86">
        <v>87.14</v>
      </c>
      <c r="X21" s="86"/>
      <c r="Y21" s="86"/>
      <c r="Z21" s="86"/>
      <c r="AA21" s="85">
        <v>10660</v>
      </c>
      <c r="AB21" s="85">
        <v>5409</v>
      </c>
      <c r="AC21" s="86">
        <v>50.74</v>
      </c>
      <c r="AD21" s="86"/>
      <c r="AE21" s="86"/>
      <c r="AF21" s="86"/>
      <c r="AG21" s="85">
        <v>3143</v>
      </c>
      <c r="AH21" s="86">
        <v>29.48</v>
      </c>
      <c r="AI21" s="86"/>
      <c r="AJ21" s="86"/>
      <c r="AK21" s="85">
        <v>1401</v>
      </c>
      <c r="AL21" s="86">
        <v>13.14</v>
      </c>
      <c r="AM21" s="86"/>
      <c r="AN21" s="86"/>
      <c r="AO21" s="1">
        <f>SUM(AO5:AO20)</f>
        <v>5479</v>
      </c>
      <c r="AP21" s="1">
        <f>SUM(AP5:AP20)</f>
        <v>2082</v>
      </c>
      <c r="AQ21" s="1">
        <f t="shared" si="0"/>
        <v>3397</v>
      </c>
      <c r="AR21" s="87">
        <f t="shared" si="1"/>
        <v>62.000365030114985</v>
      </c>
      <c r="AS21" s="1">
        <f>SUM(AS5:AS20)</f>
        <v>7250</v>
      </c>
      <c r="AT21" s="1">
        <f t="shared" si="2"/>
        <v>2878</v>
      </c>
      <c r="AU21" s="1">
        <f>SUM(AU5:AU20)</f>
        <v>4372</v>
      </c>
      <c r="AV21" s="91">
        <f t="shared" si="3"/>
        <v>60.303448275862067</v>
      </c>
    </row>
    <row r="25" spans="1:48">
      <c r="AP25" t="s">
        <v>667</v>
      </c>
    </row>
  </sheetData>
  <mergeCells count="18">
    <mergeCell ref="AO2:AR2"/>
    <mergeCell ref="AS2:AV2"/>
    <mergeCell ref="AO3:AR3"/>
    <mergeCell ref="AS3:AV3"/>
    <mergeCell ref="AG2:AH2"/>
    <mergeCell ref="AM2:AN2"/>
    <mergeCell ref="A21:C21"/>
    <mergeCell ref="G2:I2"/>
    <mergeCell ref="L2:N2"/>
    <mergeCell ref="R2:T2"/>
    <mergeCell ref="AD2:AF2"/>
    <mergeCell ref="D2:F2"/>
    <mergeCell ref="J2:K2"/>
    <mergeCell ref="O2:Q2"/>
    <mergeCell ref="U2:W2"/>
    <mergeCell ref="AA2:AC2"/>
    <mergeCell ref="AI2:AJ2"/>
    <mergeCell ref="AK2:AL2"/>
  </mergeCells>
  <hyperlinks>
    <hyperlink ref="C5" r:id="rId1" display="http://www.ayo.moph.go.th/main/index.php?mod=Datacenter&amp;file=index_cockpit&amp;id=29ef6ff432a932c3ee5829a8645e4e2&amp;code=1401"/>
    <hyperlink ref="C6" r:id="rId2" display="http://www.ayo.moph.go.th/main/index.php?mod=Datacenter&amp;file=index_cockpit&amp;id=29ef6ff432a932c3ee5829a8645e4e2&amp;code=1402"/>
    <hyperlink ref="C7" r:id="rId3" display="http://www.ayo.moph.go.th/main/index.php?mod=Datacenter&amp;file=index_cockpit&amp;id=29ef6ff432a932c3ee5829a8645e4e2&amp;code=1403"/>
    <hyperlink ref="C8" r:id="rId4" display="http://www.ayo.moph.go.th/main/index.php?mod=Datacenter&amp;file=index_cockpit&amp;id=29ef6ff432a932c3ee5829a8645e4e2&amp;code=1404"/>
    <hyperlink ref="C9" r:id="rId5" display="http://www.ayo.moph.go.th/main/index.php?mod=Datacenter&amp;file=index_cockpit&amp;id=29ef6ff432a932c3ee5829a8645e4e2&amp;code=1405"/>
    <hyperlink ref="C10" r:id="rId6" display="http://www.ayo.moph.go.th/main/index.php?mod=Datacenter&amp;file=index_cockpit&amp;id=29ef6ff432a932c3ee5829a8645e4e2&amp;code=1406"/>
    <hyperlink ref="C11" r:id="rId7" display="http://www.ayo.moph.go.th/main/index.php?mod=Datacenter&amp;file=index_cockpit&amp;id=29ef6ff432a932c3ee5829a8645e4e2&amp;code=1407"/>
    <hyperlink ref="C12" r:id="rId8" display="http://www.ayo.moph.go.th/main/index.php?mod=Datacenter&amp;file=index_cockpit&amp;id=29ef6ff432a932c3ee5829a8645e4e2&amp;code=1408"/>
    <hyperlink ref="C13" r:id="rId9" display="http://www.ayo.moph.go.th/main/index.php?mod=Datacenter&amp;file=index_cockpit&amp;id=29ef6ff432a932c3ee5829a8645e4e2&amp;code=1409"/>
    <hyperlink ref="C14" r:id="rId10" display="http://www.ayo.moph.go.th/main/index.php?mod=Datacenter&amp;file=index_cockpit&amp;id=29ef6ff432a932c3ee5829a8645e4e2&amp;code=1410"/>
    <hyperlink ref="C15" r:id="rId11" display="http://www.ayo.moph.go.th/main/index.php?mod=Datacenter&amp;file=index_cockpit&amp;id=29ef6ff432a932c3ee5829a8645e4e2&amp;code=1411"/>
    <hyperlink ref="C16" r:id="rId12" display="http://www.ayo.moph.go.th/main/index.php?mod=Datacenter&amp;file=index_cockpit&amp;id=29ef6ff432a932c3ee5829a8645e4e2&amp;code=1412"/>
    <hyperlink ref="C17" r:id="rId13" display="http://www.ayo.moph.go.th/main/index.php?mod=Datacenter&amp;file=index_cockpit&amp;id=29ef6ff432a932c3ee5829a8645e4e2&amp;code=1413"/>
    <hyperlink ref="C18" r:id="rId14" display="http://www.ayo.moph.go.th/main/index.php?mod=Datacenter&amp;file=index_cockpit&amp;id=29ef6ff432a932c3ee5829a8645e4e2&amp;code=1414"/>
    <hyperlink ref="C19" r:id="rId15" display="http://www.ayo.moph.go.th/main/index.php?mod=Datacenter&amp;file=index_cockpit&amp;id=29ef6ff432a932c3ee5829a8645e4e2&amp;code=1415"/>
    <hyperlink ref="C20" r:id="rId16" display="http://www.ayo.moph.go.th/main/index.php?mod=Datacenter&amp;file=index_cockpit&amp;id=29ef6ff432a932c3ee5829a8645e4e2&amp;code=1416"/>
  </hyperlinks>
  <pageMargins left="0.19685039370078741" right="0.19685039370078741" top="0.74803149606299213" bottom="0.74803149606299213" header="0.31496062992125984" footer="0.31496062992125984"/>
  <pageSetup paperSize="9" orientation="landscape" verticalDpi="0" r:id="rId17"/>
  <colBreaks count="4" manualBreakCount="4">
    <brk id="14" max="1048575" man="1"/>
    <brk id="26" max="1048575" man="1"/>
    <brk id="32" max="1048575" man="1"/>
    <brk id="4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workbookViewId="0">
      <selection activeCell="D8" sqref="D8"/>
    </sheetView>
  </sheetViews>
  <sheetFormatPr defaultColWidth="15.625" defaultRowHeight="16.5" customHeight="1"/>
  <cols>
    <col min="1" max="1" width="8.5" style="1" bestFit="1" customWidth="1"/>
    <col min="2" max="2" width="8.875" style="1" bestFit="1" customWidth="1"/>
    <col min="3" max="3" width="4.875" style="1" bestFit="1" customWidth="1"/>
    <col min="4" max="4" width="58.125" style="1" bestFit="1" customWidth="1"/>
    <col min="5" max="10" width="6.875" style="1" customWidth="1"/>
    <col min="11" max="16384" width="15.625" style="1"/>
  </cols>
  <sheetData>
    <row r="1" spans="1:10" ht="16.5" customHeight="1">
      <c r="E1" s="114"/>
      <c r="F1" s="114"/>
      <c r="G1" s="114"/>
      <c r="H1" s="114"/>
      <c r="I1" s="114"/>
      <c r="J1" s="2"/>
    </row>
    <row r="2" spans="1:10" s="2" customFormat="1" ht="16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422</v>
      </c>
    </row>
    <row r="3" spans="1:10" ht="16.5" customHeight="1">
      <c r="A3" s="3" t="s">
        <v>9</v>
      </c>
      <c r="B3" s="1">
        <v>14010605</v>
      </c>
      <c r="C3" s="1">
        <v>1401</v>
      </c>
      <c r="D3" s="1" t="s">
        <v>10</v>
      </c>
      <c r="E3" s="1">
        <v>1</v>
      </c>
      <c r="F3" s="1">
        <v>41</v>
      </c>
      <c r="G3" s="1">
        <v>0</v>
      </c>
      <c r="H3" s="1">
        <v>0</v>
      </c>
      <c r="I3" s="1">
        <v>4</v>
      </c>
      <c r="J3" s="1">
        <f>SUM(E3:I3)</f>
        <v>46</v>
      </c>
    </row>
    <row r="4" spans="1:10" ht="16.5" customHeight="1">
      <c r="A4" s="3" t="s">
        <v>11</v>
      </c>
      <c r="B4" s="1">
        <v>14010607</v>
      </c>
      <c r="C4" s="1">
        <v>1401</v>
      </c>
      <c r="D4" s="1" t="s">
        <v>12</v>
      </c>
      <c r="E4" s="1">
        <v>4</v>
      </c>
      <c r="F4" s="1">
        <v>92</v>
      </c>
      <c r="G4" s="1">
        <v>12</v>
      </c>
      <c r="H4" s="1">
        <v>36</v>
      </c>
      <c r="I4" s="1">
        <v>91</v>
      </c>
      <c r="J4" s="1">
        <f t="shared" ref="J4:J67" si="0">SUM(E4:I4)</f>
        <v>235</v>
      </c>
    </row>
    <row r="5" spans="1:10" ht="16.5" customHeight="1">
      <c r="A5" s="3" t="s">
        <v>13</v>
      </c>
      <c r="B5" s="1">
        <v>14010713</v>
      </c>
      <c r="C5" s="1">
        <v>1401</v>
      </c>
      <c r="D5" s="1" t="s">
        <v>14</v>
      </c>
      <c r="E5" s="1">
        <v>0</v>
      </c>
      <c r="F5" s="1">
        <v>22</v>
      </c>
      <c r="G5" s="1">
        <v>5</v>
      </c>
      <c r="H5" s="1">
        <v>1</v>
      </c>
      <c r="I5" s="1">
        <v>14</v>
      </c>
      <c r="J5" s="1">
        <f t="shared" si="0"/>
        <v>42</v>
      </c>
    </row>
    <row r="6" spans="1:10" ht="16.5" customHeight="1">
      <c r="A6" s="3" t="s">
        <v>15</v>
      </c>
      <c r="B6" s="1">
        <v>14010803</v>
      </c>
      <c r="C6" s="1">
        <v>1401</v>
      </c>
      <c r="D6" s="1" t="s">
        <v>16</v>
      </c>
      <c r="E6" s="1">
        <v>2</v>
      </c>
      <c r="F6" s="1">
        <v>12</v>
      </c>
      <c r="G6" s="1">
        <v>2</v>
      </c>
      <c r="H6" s="1">
        <v>8</v>
      </c>
      <c r="I6" s="1">
        <v>18</v>
      </c>
      <c r="J6" s="1">
        <f t="shared" si="0"/>
        <v>42</v>
      </c>
    </row>
    <row r="7" spans="1:10" ht="16.5" customHeight="1">
      <c r="A7" s="3" t="s">
        <v>17</v>
      </c>
      <c r="B7" s="1">
        <v>14010905</v>
      </c>
      <c r="C7" s="1">
        <v>1401</v>
      </c>
      <c r="D7" s="1" t="s">
        <v>18</v>
      </c>
      <c r="E7" s="1">
        <v>3</v>
      </c>
      <c r="F7" s="1">
        <v>20</v>
      </c>
      <c r="G7" s="1">
        <v>30</v>
      </c>
      <c r="H7" s="1">
        <v>38</v>
      </c>
      <c r="I7" s="1">
        <v>143</v>
      </c>
      <c r="J7" s="1">
        <f t="shared" si="0"/>
        <v>234</v>
      </c>
    </row>
    <row r="8" spans="1:10" ht="16.5" customHeight="1">
      <c r="A8" s="3" t="s">
        <v>19</v>
      </c>
      <c r="B8" s="1">
        <v>14011002</v>
      </c>
      <c r="C8" s="1">
        <v>1401</v>
      </c>
      <c r="D8" s="1" t="s">
        <v>20</v>
      </c>
      <c r="E8" s="1">
        <v>1</v>
      </c>
      <c r="F8" s="1">
        <v>44</v>
      </c>
      <c r="G8" s="1">
        <v>0</v>
      </c>
      <c r="H8" s="1">
        <v>18</v>
      </c>
      <c r="I8" s="1">
        <v>181</v>
      </c>
      <c r="J8" s="1">
        <f t="shared" si="0"/>
        <v>244</v>
      </c>
    </row>
    <row r="9" spans="1:10" ht="16.5" customHeight="1">
      <c r="A9" s="3" t="s">
        <v>21</v>
      </c>
      <c r="B9" s="1">
        <v>14011004</v>
      </c>
      <c r="C9" s="1">
        <v>1401</v>
      </c>
      <c r="D9" s="1" t="s">
        <v>22</v>
      </c>
      <c r="E9" s="1">
        <v>0</v>
      </c>
      <c r="F9" s="1">
        <v>2</v>
      </c>
      <c r="G9" s="1">
        <v>0</v>
      </c>
      <c r="H9" s="1">
        <v>0</v>
      </c>
      <c r="I9" s="1">
        <v>0</v>
      </c>
      <c r="J9" s="1">
        <f t="shared" si="0"/>
        <v>2</v>
      </c>
    </row>
    <row r="10" spans="1:10" ht="16.5" customHeight="1">
      <c r="A10" s="3" t="s">
        <v>23</v>
      </c>
      <c r="B10" s="1">
        <v>14011102</v>
      </c>
      <c r="C10" s="1">
        <v>1401</v>
      </c>
      <c r="D10" s="1" t="s">
        <v>24</v>
      </c>
      <c r="E10" s="1">
        <v>4</v>
      </c>
      <c r="F10" s="1">
        <v>110</v>
      </c>
      <c r="G10" s="1">
        <v>114</v>
      </c>
      <c r="H10" s="1">
        <v>14</v>
      </c>
      <c r="I10" s="1">
        <v>37</v>
      </c>
      <c r="J10" s="1">
        <f t="shared" si="0"/>
        <v>279</v>
      </c>
    </row>
    <row r="11" spans="1:10" ht="16.5" customHeight="1">
      <c r="A11" s="3" t="s">
        <v>25</v>
      </c>
      <c r="B11" s="1">
        <v>14011203</v>
      </c>
      <c r="C11" s="1">
        <v>1401</v>
      </c>
      <c r="D11" s="1" t="s">
        <v>26</v>
      </c>
      <c r="E11" s="1">
        <v>2</v>
      </c>
      <c r="F11" s="1">
        <v>49</v>
      </c>
      <c r="G11" s="1">
        <v>8</v>
      </c>
      <c r="H11" s="1">
        <v>78</v>
      </c>
      <c r="I11" s="1">
        <v>84</v>
      </c>
      <c r="J11" s="1">
        <f t="shared" si="0"/>
        <v>221</v>
      </c>
    </row>
    <row r="12" spans="1:10" ht="16.5" customHeight="1">
      <c r="A12" s="3" t="s">
        <v>27</v>
      </c>
      <c r="B12" s="1">
        <v>14011302</v>
      </c>
      <c r="C12" s="1">
        <v>1401</v>
      </c>
      <c r="D12" s="1" t="s">
        <v>28</v>
      </c>
      <c r="E12" s="1">
        <v>1</v>
      </c>
      <c r="F12" s="1">
        <v>51</v>
      </c>
      <c r="G12" s="1">
        <v>1</v>
      </c>
      <c r="H12" s="1">
        <v>18</v>
      </c>
      <c r="I12" s="1">
        <v>8</v>
      </c>
      <c r="J12" s="1">
        <f t="shared" si="0"/>
        <v>79</v>
      </c>
    </row>
    <row r="13" spans="1:10" ht="16.5" customHeight="1">
      <c r="A13" s="3" t="s">
        <v>29</v>
      </c>
      <c r="B13" s="1">
        <v>14011405</v>
      </c>
      <c r="C13" s="1">
        <v>1401</v>
      </c>
      <c r="D13" s="1" t="s">
        <v>30</v>
      </c>
      <c r="E13" s="1">
        <v>1</v>
      </c>
      <c r="F13" s="1">
        <v>79</v>
      </c>
      <c r="G13" s="1">
        <v>31</v>
      </c>
      <c r="H13" s="1">
        <v>40</v>
      </c>
      <c r="I13" s="1">
        <v>111</v>
      </c>
      <c r="J13" s="1">
        <f t="shared" si="0"/>
        <v>262</v>
      </c>
    </row>
    <row r="14" spans="1:10" ht="16.5" customHeight="1">
      <c r="A14" s="3" t="s">
        <v>31</v>
      </c>
      <c r="B14" s="1">
        <v>14011504</v>
      </c>
      <c r="C14" s="1">
        <v>1401</v>
      </c>
      <c r="D14" s="1" t="s">
        <v>32</v>
      </c>
      <c r="E14" s="1">
        <v>2</v>
      </c>
      <c r="F14" s="1">
        <v>7</v>
      </c>
      <c r="G14" s="1">
        <v>1</v>
      </c>
      <c r="H14" s="1">
        <v>1</v>
      </c>
      <c r="I14" s="1">
        <v>17</v>
      </c>
      <c r="J14" s="1">
        <f t="shared" si="0"/>
        <v>28</v>
      </c>
    </row>
    <row r="15" spans="1:10" ht="16.5" customHeight="1">
      <c r="A15" s="3" t="s">
        <v>33</v>
      </c>
      <c r="B15" s="1">
        <v>14011602</v>
      </c>
      <c r="C15" s="1">
        <v>1401</v>
      </c>
      <c r="D15" s="1" t="s">
        <v>34</v>
      </c>
      <c r="E15" s="1">
        <v>1</v>
      </c>
      <c r="F15" s="1">
        <v>22</v>
      </c>
      <c r="G15" s="1">
        <v>15</v>
      </c>
      <c r="H15" s="1">
        <v>46</v>
      </c>
      <c r="I15" s="1">
        <v>24</v>
      </c>
      <c r="J15" s="1">
        <f t="shared" si="0"/>
        <v>108</v>
      </c>
    </row>
    <row r="16" spans="1:10" ht="16.5" customHeight="1">
      <c r="A16" s="3" t="s">
        <v>35</v>
      </c>
      <c r="B16" s="1">
        <v>14011802</v>
      </c>
      <c r="C16" s="1">
        <v>1401</v>
      </c>
      <c r="D16" s="1" t="s">
        <v>36</v>
      </c>
      <c r="E16" s="1">
        <v>0</v>
      </c>
      <c r="F16" s="1">
        <v>59</v>
      </c>
      <c r="G16" s="1">
        <v>0</v>
      </c>
      <c r="H16" s="1">
        <v>31</v>
      </c>
      <c r="I16" s="1">
        <v>42</v>
      </c>
      <c r="J16" s="1">
        <f t="shared" si="0"/>
        <v>132</v>
      </c>
    </row>
    <row r="17" spans="1:10" ht="16.5" customHeight="1">
      <c r="A17" s="3" t="s">
        <v>37</v>
      </c>
      <c r="B17" s="1">
        <v>14011901</v>
      </c>
      <c r="C17" s="1">
        <v>1401</v>
      </c>
      <c r="D17" s="1" t="s">
        <v>38</v>
      </c>
      <c r="E17" s="1">
        <v>0</v>
      </c>
      <c r="F17" s="1">
        <v>11</v>
      </c>
      <c r="G17" s="1">
        <v>4</v>
      </c>
      <c r="H17" s="1">
        <v>0</v>
      </c>
      <c r="I17" s="1">
        <v>0</v>
      </c>
      <c r="J17" s="1">
        <f t="shared" si="0"/>
        <v>15</v>
      </c>
    </row>
    <row r="18" spans="1:10" ht="16.5" customHeight="1">
      <c r="A18" s="3" t="s">
        <v>39</v>
      </c>
      <c r="B18" s="1">
        <v>14012003</v>
      </c>
      <c r="C18" s="1">
        <v>1401</v>
      </c>
      <c r="D18" s="1" t="s">
        <v>40</v>
      </c>
      <c r="E18" s="1">
        <v>12</v>
      </c>
      <c r="F18" s="1">
        <v>70</v>
      </c>
      <c r="G18" s="1">
        <v>39</v>
      </c>
      <c r="H18" s="1">
        <v>36</v>
      </c>
      <c r="I18" s="1">
        <v>106</v>
      </c>
      <c r="J18" s="1">
        <f t="shared" si="0"/>
        <v>263</v>
      </c>
    </row>
    <row r="19" spans="1:10" ht="16.5" customHeight="1">
      <c r="A19" s="3" t="s">
        <v>41</v>
      </c>
      <c r="B19" s="1">
        <v>14012102</v>
      </c>
      <c r="C19" s="1">
        <v>1401</v>
      </c>
      <c r="D19" s="1" t="s">
        <v>42</v>
      </c>
      <c r="E19" s="1">
        <v>0</v>
      </c>
      <c r="F19" s="1">
        <v>5</v>
      </c>
      <c r="G19" s="1">
        <v>2</v>
      </c>
      <c r="H19" s="1">
        <v>19</v>
      </c>
      <c r="I19" s="1">
        <v>0</v>
      </c>
      <c r="J19" s="1">
        <f t="shared" si="0"/>
        <v>26</v>
      </c>
    </row>
    <row r="20" spans="1:10" ht="16.5" customHeight="1">
      <c r="A20" s="3" t="s">
        <v>43</v>
      </c>
      <c r="B20" s="1">
        <v>14020310</v>
      </c>
      <c r="C20" s="1">
        <v>1402</v>
      </c>
      <c r="D20" s="1" t="s">
        <v>44</v>
      </c>
      <c r="E20" s="1">
        <v>5</v>
      </c>
      <c r="F20" s="1">
        <v>68</v>
      </c>
      <c r="G20" s="1">
        <v>59</v>
      </c>
      <c r="H20" s="1">
        <v>45</v>
      </c>
      <c r="I20" s="1">
        <v>47</v>
      </c>
      <c r="J20" s="1">
        <f t="shared" si="0"/>
        <v>224</v>
      </c>
    </row>
    <row r="21" spans="1:10" ht="16.5" customHeight="1">
      <c r="A21" s="3" t="s">
        <v>45</v>
      </c>
      <c r="B21" s="1">
        <v>14020405</v>
      </c>
      <c r="C21" s="1">
        <v>1402</v>
      </c>
      <c r="D21" s="1" t="s">
        <v>46</v>
      </c>
      <c r="E21" s="1">
        <v>0</v>
      </c>
      <c r="F21" s="1">
        <v>6</v>
      </c>
      <c r="G21" s="1">
        <v>3</v>
      </c>
      <c r="H21" s="1">
        <v>10</v>
      </c>
      <c r="I21" s="1">
        <v>7</v>
      </c>
      <c r="J21" s="1">
        <f t="shared" si="0"/>
        <v>26</v>
      </c>
    </row>
    <row r="22" spans="1:10" ht="16.5" customHeight="1">
      <c r="A22" s="3" t="s">
        <v>47</v>
      </c>
      <c r="B22" s="1">
        <v>14020408</v>
      </c>
      <c r="C22" s="1">
        <v>1402</v>
      </c>
      <c r="D22" s="1" t="s">
        <v>48</v>
      </c>
      <c r="E22" s="1">
        <v>0</v>
      </c>
      <c r="F22" s="1">
        <v>13</v>
      </c>
      <c r="G22" s="1">
        <v>0</v>
      </c>
      <c r="H22" s="1">
        <v>0</v>
      </c>
      <c r="I22" s="1">
        <v>0</v>
      </c>
      <c r="J22" s="1">
        <f t="shared" si="0"/>
        <v>13</v>
      </c>
    </row>
    <row r="23" spans="1:10" ht="16.5" customHeight="1">
      <c r="A23" s="3" t="s">
        <v>49</v>
      </c>
      <c r="B23" s="1">
        <v>14020511</v>
      </c>
      <c r="C23" s="1">
        <v>1402</v>
      </c>
      <c r="D23" s="1" t="s">
        <v>50</v>
      </c>
      <c r="E23" s="1">
        <v>1</v>
      </c>
      <c r="F23" s="1">
        <v>0</v>
      </c>
      <c r="G23" s="1">
        <v>0</v>
      </c>
      <c r="H23" s="1">
        <v>55</v>
      </c>
      <c r="I23" s="1">
        <v>46</v>
      </c>
      <c r="J23" s="1">
        <f t="shared" si="0"/>
        <v>102</v>
      </c>
    </row>
    <row r="24" spans="1:10" ht="16.5" customHeight="1">
      <c r="A24" s="3" t="s">
        <v>51</v>
      </c>
      <c r="B24" s="1">
        <v>14020603</v>
      </c>
      <c r="C24" s="1">
        <v>1402</v>
      </c>
      <c r="D24" s="1" t="s">
        <v>52</v>
      </c>
      <c r="E24" s="1">
        <v>1</v>
      </c>
      <c r="F24" s="1">
        <v>41</v>
      </c>
      <c r="G24" s="1">
        <v>69</v>
      </c>
      <c r="H24" s="1">
        <v>87</v>
      </c>
      <c r="I24" s="1">
        <v>33</v>
      </c>
      <c r="J24" s="1">
        <f t="shared" si="0"/>
        <v>231</v>
      </c>
    </row>
    <row r="25" spans="1:10" ht="16.5" customHeight="1">
      <c r="A25" s="3" t="s">
        <v>53</v>
      </c>
      <c r="B25" s="1">
        <v>14020703</v>
      </c>
      <c r="C25" s="1">
        <v>1402</v>
      </c>
      <c r="D25" s="1" t="s">
        <v>54</v>
      </c>
      <c r="E25" s="1">
        <v>0</v>
      </c>
      <c r="F25" s="1">
        <v>4</v>
      </c>
      <c r="G25" s="1">
        <v>0</v>
      </c>
      <c r="H25" s="1">
        <v>0</v>
      </c>
      <c r="I25" s="1">
        <v>0</v>
      </c>
      <c r="J25" s="1">
        <f t="shared" si="0"/>
        <v>4</v>
      </c>
    </row>
    <row r="26" spans="1:10" ht="16.5" customHeight="1">
      <c r="A26" s="3" t="s">
        <v>55</v>
      </c>
      <c r="B26" s="1">
        <v>14020704</v>
      </c>
      <c r="C26" s="1">
        <v>1402</v>
      </c>
      <c r="D26" s="1" t="s">
        <v>56</v>
      </c>
      <c r="E26" s="1">
        <v>0</v>
      </c>
      <c r="F26" s="1">
        <v>0</v>
      </c>
      <c r="G26" s="1">
        <v>0</v>
      </c>
      <c r="H26" s="1">
        <v>0</v>
      </c>
      <c r="I26" s="1">
        <v>5</v>
      </c>
      <c r="J26" s="1">
        <f t="shared" si="0"/>
        <v>5</v>
      </c>
    </row>
    <row r="27" spans="1:10" ht="16.5" customHeight="1">
      <c r="A27" s="3" t="s">
        <v>57</v>
      </c>
      <c r="B27" s="1">
        <v>14020803</v>
      </c>
      <c r="C27" s="1">
        <v>1402</v>
      </c>
      <c r="D27" s="1" t="s">
        <v>58</v>
      </c>
      <c r="E27" s="1">
        <v>0</v>
      </c>
      <c r="F27" s="1">
        <v>0</v>
      </c>
      <c r="G27" s="1">
        <v>0</v>
      </c>
      <c r="H27" s="1">
        <v>0</v>
      </c>
      <c r="I27" s="1">
        <v>2</v>
      </c>
      <c r="J27" s="1">
        <f t="shared" si="0"/>
        <v>2</v>
      </c>
    </row>
    <row r="28" spans="1:10" ht="16.5" customHeight="1">
      <c r="A28" s="3" t="s">
        <v>59</v>
      </c>
      <c r="B28" s="1">
        <v>14020908</v>
      </c>
      <c r="C28" s="1">
        <v>1402</v>
      </c>
      <c r="D28" s="1" t="s">
        <v>60</v>
      </c>
      <c r="E28" s="1">
        <v>3</v>
      </c>
      <c r="F28" s="1">
        <v>5</v>
      </c>
      <c r="G28" s="1">
        <v>0</v>
      </c>
      <c r="H28" s="1">
        <v>0</v>
      </c>
      <c r="I28" s="1">
        <v>0</v>
      </c>
      <c r="J28" s="1">
        <f t="shared" si="0"/>
        <v>8</v>
      </c>
    </row>
    <row r="29" spans="1:10" ht="16.5" customHeight="1">
      <c r="A29" s="3" t="s">
        <v>61</v>
      </c>
      <c r="B29" s="1">
        <v>14021005</v>
      </c>
      <c r="C29" s="1">
        <v>1402</v>
      </c>
      <c r="D29" s="1" t="s">
        <v>62</v>
      </c>
      <c r="E29" s="1">
        <v>0</v>
      </c>
      <c r="F29" s="1">
        <v>11</v>
      </c>
      <c r="G29" s="1">
        <v>0</v>
      </c>
      <c r="H29" s="1">
        <v>0</v>
      </c>
      <c r="I29" s="1">
        <v>0</v>
      </c>
      <c r="J29" s="1">
        <f t="shared" si="0"/>
        <v>11</v>
      </c>
    </row>
    <row r="30" spans="1:10" ht="16.5" customHeight="1">
      <c r="A30" s="3" t="s">
        <v>63</v>
      </c>
      <c r="B30" s="1">
        <v>14030102</v>
      </c>
      <c r="C30" s="1">
        <v>1403</v>
      </c>
      <c r="D30" s="1" t="s">
        <v>64</v>
      </c>
      <c r="E30" s="1">
        <v>1</v>
      </c>
      <c r="F30" s="1">
        <v>60</v>
      </c>
      <c r="G30" s="1">
        <v>26</v>
      </c>
      <c r="H30" s="1">
        <v>72</v>
      </c>
      <c r="I30" s="1">
        <v>60</v>
      </c>
      <c r="J30" s="1">
        <f t="shared" si="0"/>
        <v>219</v>
      </c>
    </row>
    <row r="31" spans="1:10" ht="16.5" customHeight="1">
      <c r="A31" s="3" t="s">
        <v>65</v>
      </c>
      <c r="B31" s="1">
        <v>14030206</v>
      </c>
      <c r="C31" s="1">
        <v>1403</v>
      </c>
      <c r="D31" s="1" t="s">
        <v>66</v>
      </c>
      <c r="E31" s="1">
        <v>0</v>
      </c>
      <c r="F31" s="1">
        <v>14</v>
      </c>
      <c r="G31" s="1">
        <v>5</v>
      </c>
      <c r="H31" s="1">
        <v>45</v>
      </c>
      <c r="I31" s="1">
        <v>53</v>
      </c>
      <c r="J31" s="1">
        <f t="shared" si="0"/>
        <v>117</v>
      </c>
    </row>
    <row r="32" spans="1:10" ht="16.5" customHeight="1">
      <c r="A32" s="3" t="s">
        <v>67</v>
      </c>
      <c r="B32" s="1">
        <v>14030307</v>
      </c>
      <c r="C32" s="1">
        <v>1403</v>
      </c>
      <c r="D32" s="1" t="s">
        <v>68</v>
      </c>
      <c r="E32" s="1">
        <v>0</v>
      </c>
      <c r="F32" s="1">
        <v>0</v>
      </c>
      <c r="G32" s="1">
        <v>0</v>
      </c>
      <c r="H32" s="1">
        <v>23</v>
      </c>
      <c r="I32" s="1">
        <v>1</v>
      </c>
      <c r="J32" s="1">
        <f t="shared" si="0"/>
        <v>24</v>
      </c>
    </row>
    <row r="33" spans="1:10" ht="16.5" customHeight="1">
      <c r="A33" s="3" t="s">
        <v>69</v>
      </c>
      <c r="B33" s="1">
        <v>14030401</v>
      </c>
      <c r="C33" s="1">
        <v>1403</v>
      </c>
      <c r="D33" s="1" t="s">
        <v>70</v>
      </c>
      <c r="E33" s="1">
        <v>0</v>
      </c>
      <c r="F33" s="1">
        <v>36</v>
      </c>
      <c r="G33" s="1">
        <v>14</v>
      </c>
      <c r="H33" s="1">
        <v>29</v>
      </c>
      <c r="I33" s="1">
        <v>140</v>
      </c>
      <c r="J33" s="1">
        <f t="shared" si="0"/>
        <v>219</v>
      </c>
    </row>
    <row r="34" spans="1:10" ht="16.5" customHeight="1">
      <c r="A34" s="3" t="s">
        <v>71</v>
      </c>
      <c r="B34" s="1">
        <v>14030502</v>
      </c>
      <c r="C34" s="1">
        <v>1403</v>
      </c>
      <c r="D34" s="1" t="s">
        <v>72</v>
      </c>
      <c r="E34" s="1">
        <v>0</v>
      </c>
      <c r="F34" s="1">
        <v>2</v>
      </c>
      <c r="G34" s="1">
        <v>1</v>
      </c>
      <c r="H34" s="1">
        <v>0</v>
      </c>
      <c r="I34" s="1">
        <v>9</v>
      </c>
      <c r="J34" s="1">
        <f t="shared" si="0"/>
        <v>12</v>
      </c>
    </row>
    <row r="35" spans="1:10" ht="16.5" customHeight="1">
      <c r="A35" s="3" t="s">
        <v>73</v>
      </c>
      <c r="B35" s="1">
        <v>14030603</v>
      </c>
      <c r="C35" s="1">
        <v>1403</v>
      </c>
      <c r="D35" s="1" t="s">
        <v>74</v>
      </c>
      <c r="E35" s="1">
        <v>2</v>
      </c>
      <c r="F35" s="1">
        <v>21</v>
      </c>
      <c r="G35" s="1">
        <v>0</v>
      </c>
      <c r="H35" s="1">
        <v>23</v>
      </c>
      <c r="I35" s="1">
        <v>77</v>
      </c>
      <c r="J35" s="1">
        <f t="shared" si="0"/>
        <v>123</v>
      </c>
    </row>
    <row r="36" spans="1:10" ht="16.5" customHeight="1">
      <c r="A36" s="3" t="s">
        <v>75</v>
      </c>
      <c r="B36" s="1">
        <v>14030701</v>
      </c>
      <c r="C36" s="1">
        <v>1403</v>
      </c>
      <c r="D36" s="1" t="s">
        <v>76</v>
      </c>
      <c r="E36" s="1">
        <v>0</v>
      </c>
      <c r="F36" s="1">
        <v>31</v>
      </c>
      <c r="G36" s="1">
        <v>3</v>
      </c>
      <c r="H36" s="1">
        <v>0</v>
      </c>
      <c r="I36" s="1">
        <v>0</v>
      </c>
      <c r="J36" s="1">
        <f t="shared" si="0"/>
        <v>34</v>
      </c>
    </row>
    <row r="37" spans="1:10" ht="16.5" customHeight="1">
      <c r="A37" s="3" t="s">
        <v>77</v>
      </c>
      <c r="B37" s="1">
        <v>14030802</v>
      </c>
      <c r="C37" s="1">
        <v>1403</v>
      </c>
      <c r="D37" s="1" t="s">
        <v>78</v>
      </c>
      <c r="E37" s="1">
        <v>0</v>
      </c>
      <c r="F37" s="1">
        <v>1</v>
      </c>
      <c r="G37" s="1">
        <v>0</v>
      </c>
      <c r="H37" s="1">
        <v>27</v>
      </c>
      <c r="I37" s="1">
        <v>292</v>
      </c>
      <c r="J37" s="1">
        <f t="shared" si="0"/>
        <v>320</v>
      </c>
    </row>
    <row r="38" spans="1:10" ht="16.5" customHeight="1">
      <c r="A38" s="3" t="s">
        <v>79</v>
      </c>
      <c r="B38" s="1">
        <v>14030903</v>
      </c>
      <c r="C38" s="1">
        <v>1403</v>
      </c>
      <c r="D38" s="1" t="s">
        <v>80</v>
      </c>
      <c r="E38" s="1">
        <v>0</v>
      </c>
      <c r="F38" s="1">
        <v>21</v>
      </c>
      <c r="G38" s="1">
        <v>0</v>
      </c>
      <c r="H38" s="1">
        <v>0</v>
      </c>
      <c r="I38" s="1">
        <v>0</v>
      </c>
      <c r="J38" s="1">
        <f t="shared" si="0"/>
        <v>21</v>
      </c>
    </row>
    <row r="39" spans="1:10" ht="16.5" customHeight="1">
      <c r="A39" s="3" t="s">
        <v>81</v>
      </c>
      <c r="B39" s="1">
        <v>14031001</v>
      </c>
      <c r="C39" s="1">
        <v>1403</v>
      </c>
      <c r="D39" s="1" t="s">
        <v>82</v>
      </c>
      <c r="E39" s="1">
        <v>1</v>
      </c>
      <c r="F39" s="1">
        <v>13</v>
      </c>
      <c r="G39" s="1">
        <v>0</v>
      </c>
      <c r="H39" s="1">
        <v>0</v>
      </c>
      <c r="I39" s="1">
        <v>0</v>
      </c>
      <c r="J39" s="1">
        <f t="shared" si="0"/>
        <v>14</v>
      </c>
    </row>
    <row r="40" spans="1:10" ht="16.5" customHeight="1">
      <c r="A40" s="3" t="s">
        <v>83</v>
      </c>
      <c r="B40" s="1">
        <v>14031102</v>
      </c>
      <c r="C40" s="1">
        <v>1403</v>
      </c>
      <c r="D40" s="1" t="s">
        <v>84</v>
      </c>
      <c r="E40" s="1">
        <v>0</v>
      </c>
      <c r="F40" s="1">
        <v>9</v>
      </c>
      <c r="G40" s="1">
        <v>0</v>
      </c>
      <c r="H40" s="1">
        <v>0</v>
      </c>
      <c r="I40" s="1">
        <v>50</v>
      </c>
      <c r="J40" s="1">
        <f t="shared" si="0"/>
        <v>59</v>
      </c>
    </row>
    <row r="41" spans="1:10" ht="16.5" customHeight="1">
      <c r="A41" s="3" t="s">
        <v>85</v>
      </c>
      <c r="B41" s="1">
        <v>14040201</v>
      </c>
      <c r="C41" s="1">
        <v>1404</v>
      </c>
      <c r="D41" s="1" t="s">
        <v>86</v>
      </c>
      <c r="E41" s="1">
        <v>9</v>
      </c>
      <c r="F41" s="1">
        <v>166</v>
      </c>
      <c r="G41" s="1">
        <v>3</v>
      </c>
      <c r="H41" s="1">
        <v>0</v>
      </c>
      <c r="I41" s="1">
        <v>0</v>
      </c>
      <c r="J41" s="1">
        <f t="shared" si="0"/>
        <v>178</v>
      </c>
    </row>
    <row r="42" spans="1:10" ht="16.5" customHeight="1">
      <c r="A42" s="3" t="s">
        <v>87</v>
      </c>
      <c r="B42" s="1">
        <v>14040302</v>
      </c>
      <c r="C42" s="1">
        <v>1404</v>
      </c>
      <c r="D42" s="1" t="s">
        <v>88</v>
      </c>
      <c r="E42" s="1">
        <v>1</v>
      </c>
      <c r="F42" s="1">
        <v>31</v>
      </c>
      <c r="G42" s="1">
        <v>0</v>
      </c>
      <c r="H42" s="1">
        <v>1</v>
      </c>
      <c r="I42" s="1">
        <v>3</v>
      </c>
      <c r="J42" s="1">
        <f t="shared" si="0"/>
        <v>36</v>
      </c>
    </row>
    <row r="43" spans="1:10" ht="16.5" customHeight="1">
      <c r="A43" s="3" t="s">
        <v>89</v>
      </c>
      <c r="B43" s="1">
        <v>14040502</v>
      </c>
      <c r="C43" s="1">
        <v>1404</v>
      </c>
      <c r="D43" s="1" t="s">
        <v>90</v>
      </c>
      <c r="E43" s="1">
        <v>0</v>
      </c>
      <c r="F43" s="1">
        <v>23</v>
      </c>
      <c r="G43" s="1">
        <v>32</v>
      </c>
      <c r="H43" s="1">
        <v>25</v>
      </c>
      <c r="I43" s="1">
        <v>21</v>
      </c>
      <c r="J43" s="1">
        <f t="shared" si="0"/>
        <v>101</v>
      </c>
    </row>
    <row r="44" spans="1:10" ht="16.5" customHeight="1">
      <c r="A44" s="3" t="s">
        <v>91</v>
      </c>
      <c r="B44" s="1">
        <v>14040701</v>
      </c>
      <c r="C44" s="1">
        <v>1404</v>
      </c>
      <c r="D44" s="1" t="s">
        <v>92</v>
      </c>
      <c r="E44" s="1">
        <v>0</v>
      </c>
      <c r="F44" s="1">
        <v>2</v>
      </c>
      <c r="G44" s="1">
        <v>0</v>
      </c>
      <c r="H44" s="1">
        <v>0</v>
      </c>
      <c r="I44" s="1">
        <v>0</v>
      </c>
      <c r="J44" s="1">
        <f t="shared" si="0"/>
        <v>2</v>
      </c>
    </row>
    <row r="45" spans="1:10" ht="16.5" customHeight="1">
      <c r="A45" s="3" t="s">
        <v>93</v>
      </c>
      <c r="B45" s="1">
        <v>14040803</v>
      </c>
      <c r="C45" s="1">
        <v>1404</v>
      </c>
      <c r="D45" s="1" t="s">
        <v>94</v>
      </c>
      <c r="E45" s="1">
        <v>0</v>
      </c>
      <c r="F45" s="1">
        <v>8</v>
      </c>
      <c r="G45" s="1">
        <v>0</v>
      </c>
      <c r="H45" s="1">
        <v>6</v>
      </c>
      <c r="I45" s="1">
        <v>2</v>
      </c>
      <c r="J45" s="1">
        <f t="shared" si="0"/>
        <v>16</v>
      </c>
    </row>
    <row r="46" spans="1:10" ht="16.5" customHeight="1">
      <c r="A46" s="3" t="s">
        <v>95</v>
      </c>
      <c r="B46" s="1">
        <v>14040901</v>
      </c>
      <c r="C46" s="1">
        <v>1404</v>
      </c>
      <c r="D46" s="1" t="s">
        <v>96</v>
      </c>
      <c r="E46" s="1">
        <v>0</v>
      </c>
      <c r="F46" s="1">
        <v>22</v>
      </c>
      <c r="G46" s="1">
        <v>2</v>
      </c>
      <c r="H46" s="1">
        <v>48</v>
      </c>
      <c r="I46" s="1">
        <v>1</v>
      </c>
      <c r="J46" s="1">
        <f t="shared" si="0"/>
        <v>73</v>
      </c>
    </row>
    <row r="47" spans="1:10" ht="16.5" customHeight="1">
      <c r="A47" s="3" t="s">
        <v>97</v>
      </c>
      <c r="B47" s="1">
        <v>14041002</v>
      </c>
      <c r="C47" s="1">
        <v>1404</v>
      </c>
      <c r="D47" s="1" t="s">
        <v>98</v>
      </c>
      <c r="E47" s="1">
        <v>0</v>
      </c>
      <c r="F47" s="1">
        <v>2</v>
      </c>
      <c r="G47" s="1">
        <v>0</v>
      </c>
      <c r="H47" s="1">
        <v>2</v>
      </c>
      <c r="I47" s="1">
        <v>0</v>
      </c>
      <c r="J47" s="1">
        <f t="shared" si="0"/>
        <v>4</v>
      </c>
    </row>
    <row r="48" spans="1:10" ht="16.5" customHeight="1">
      <c r="A48" s="3" t="s">
        <v>99</v>
      </c>
      <c r="B48" s="1">
        <v>14041109</v>
      </c>
      <c r="C48" s="1">
        <v>1404</v>
      </c>
      <c r="D48" s="1" t="s">
        <v>100</v>
      </c>
      <c r="E48" s="1">
        <v>0</v>
      </c>
      <c r="F48" s="1">
        <v>75</v>
      </c>
      <c r="G48" s="1">
        <v>0</v>
      </c>
      <c r="H48" s="1">
        <v>3</v>
      </c>
      <c r="I48" s="1">
        <v>2</v>
      </c>
      <c r="J48" s="1">
        <f t="shared" si="0"/>
        <v>80</v>
      </c>
    </row>
    <row r="49" spans="1:10" ht="16.5" customHeight="1">
      <c r="A49" s="3" t="s">
        <v>101</v>
      </c>
      <c r="B49" s="1">
        <v>14041201</v>
      </c>
      <c r="C49" s="1">
        <v>1404</v>
      </c>
      <c r="D49" s="1" t="s">
        <v>102</v>
      </c>
      <c r="E49" s="1">
        <v>0</v>
      </c>
      <c r="F49" s="1">
        <v>8</v>
      </c>
      <c r="G49" s="1">
        <v>1</v>
      </c>
      <c r="H49" s="1">
        <v>11</v>
      </c>
      <c r="I49" s="1">
        <v>9</v>
      </c>
      <c r="J49" s="1">
        <f t="shared" si="0"/>
        <v>29</v>
      </c>
    </row>
    <row r="50" spans="1:10" ht="16.5" customHeight="1">
      <c r="A50" s="3" t="s">
        <v>103</v>
      </c>
      <c r="B50" s="1">
        <v>14041301</v>
      </c>
      <c r="C50" s="1">
        <v>1404</v>
      </c>
      <c r="D50" s="1" t="s">
        <v>104</v>
      </c>
      <c r="E50" s="1">
        <v>2</v>
      </c>
      <c r="F50" s="1">
        <v>20</v>
      </c>
      <c r="G50" s="1">
        <v>0</v>
      </c>
      <c r="H50" s="1">
        <v>0</v>
      </c>
      <c r="I50" s="1">
        <v>0</v>
      </c>
      <c r="J50" s="1">
        <f t="shared" si="0"/>
        <v>22</v>
      </c>
    </row>
    <row r="51" spans="1:10" ht="16.5" customHeight="1">
      <c r="A51" s="3" t="s">
        <v>105</v>
      </c>
      <c r="B51" s="1">
        <v>14041503</v>
      </c>
      <c r="C51" s="1">
        <v>1404</v>
      </c>
      <c r="D51" s="1" t="s">
        <v>106</v>
      </c>
      <c r="E51" s="1">
        <v>0</v>
      </c>
      <c r="F51" s="1">
        <v>8</v>
      </c>
      <c r="G51" s="1">
        <v>8</v>
      </c>
      <c r="H51" s="1">
        <v>41</v>
      </c>
      <c r="I51" s="1">
        <v>53</v>
      </c>
      <c r="J51" s="1">
        <f t="shared" si="0"/>
        <v>110</v>
      </c>
    </row>
    <row r="52" spans="1:10" ht="16.5" customHeight="1">
      <c r="A52" s="3" t="s">
        <v>107</v>
      </c>
      <c r="B52" s="1">
        <v>14041607</v>
      </c>
      <c r="C52" s="1">
        <v>1404</v>
      </c>
      <c r="D52" s="1" t="s">
        <v>108</v>
      </c>
      <c r="E52" s="1">
        <v>0</v>
      </c>
      <c r="F52" s="1">
        <v>0</v>
      </c>
      <c r="G52" s="1">
        <v>0</v>
      </c>
      <c r="H52" s="1">
        <v>0</v>
      </c>
      <c r="I52" s="1">
        <v>1</v>
      </c>
      <c r="J52" s="1">
        <f t="shared" si="0"/>
        <v>1</v>
      </c>
    </row>
    <row r="53" spans="1:10" ht="16.5" customHeight="1">
      <c r="A53" s="3" t="s">
        <v>109</v>
      </c>
      <c r="B53" s="1">
        <v>14041703</v>
      </c>
      <c r="C53" s="1">
        <v>1404</v>
      </c>
      <c r="D53" s="1" t="s">
        <v>110</v>
      </c>
      <c r="E53" s="1">
        <v>0</v>
      </c>
      <c r="F53" s="1">
        <v>55</v>
      </c>
      <c r="G53" s="1">
        <v>60</v>
      </c>
      <c r="H53" s="1">
        <v>64</v>
      </c>
      <c r="I53" s="1">
        <v>139</v>
      </c>
      <c r="J53" s="1">
        <f t="shared" si="0"/>
        <v>318</v>
      </c>
    </row>
    <row r="54" spans="1:10" ht="16.5" customHeight="1">
      <c r="A54" s="3" t="s">
        <v>111</v>
      </c>
      <c r="B54" s="1">
        <v>14041804</v>
      </c>
      <c r="C54" s="1">
        <v>1404</v>
      </c>
      <c r="D54" s="1" t="s">
        <v>34</v>
      </c>
      <c r="E54" s="1">
        <v>0</v>
      </c>
      <c r="F54" s="1">
        <v>2</v>
      </c>
      <c r="G54" s="1">
        <v>8</v>
      </c>
      <c r="H54" s="1">
        <v>73</v>
      </c>
      <c r="I54" s="1">
        <v>165</v>
      </c>
      <c r="J54" s="1">
        <f t="shared" si="0"/>
        <v>248</v>
      </c>
    </row>
    <row r="55" spans="1:10" ht="16.5" customHeight="1">
      <c r="A55" s="3" t="s">
        <v>112</v>
      </c>
      <c r="B55" s="1">
        <v>14041903</v>
      </c>
      <c r="C55" s="1">
        <v>1404</v>
      </c>
      <c r="D55" s="1" t="s">
        <v>113</v>
      </c>
      <c r="E55" s="1">
        <v>1</v>
      </c>
      <c r="F55" s="1">
        <v>16</v>
      </c>
      <c r="G55" s="1">
        <v>2</v>
      </c>
      <c r="H55" s="1">
        <v>16</v>
      </c>
      <c r="I55" s="1">
        <v>5</v>
      </c>
      <c r="J55" s="1">
        <f t="shared" si="0"/>
        <v>40</v>
      </c>
    </row>
    <row r="56" spans="1:10" ht="16.5" customHeight="1">
      <c r="A56" s="3" t="s">
        <v>114</v>
      </c>
      <c r="B56" s="1">
        <v>14042003</v>
      </c>
      <c r="C56" s="1">
        <v>1404</v>
      </c>
      <c r="D56" s="1" t="s">
        <v>115</v>
      </c>
      <c r="E56" s="1">
        <v>0</v>
      </c>
      <c r="F56" s="1">
        <v>103</v>
      </c>
      <c r="G56" s="1">
        <v>11</v>
      </c>
      <c r="H56" s="1">
        <v>32</v>
      </c>
      <c r="I56" s="1">
        <v>0</v>
      </c>
      <c r="J56" s="1">
        <f t="shared" si="0"/>
        <v>146</v>
      </c>
    </row>
    <row r="57" spans="1:10" ht="16.5" customHeight="1">
      <c r="A57" s="3" t="s">
        <v>116</v>
      </c>
      <c r="B57" s="1">
        <v>14042004</v>
      </c>
      <c r="C57" s="1">
        <v>1404</v>
      </c>
      <c r="D57" s="1" t="s">
        <v>117</v>
      </c>
      <c r="E57" s="1">
        <v>0</v>
      </c>
      <c r="F57" s="1">
        <v>0</v>
      </c>
      <c r="G57" s="1">
        <v>0</v>
      </c>
      <c r="H57" s="1">
        <v>6</v>
      </c>
      <c r="I57" s="1">
        <v>7</v>
      </c>
      <c r="J57" s="1">
        <f t="shared" si="0"/>
        <v>13</v>
      </c>
    </row>
    <row r="58" spans="1:10" ht="16.5" customHeight="1">
      <c r="A58" s="3" t="s">
        <v>118</v>
      </c>
      <c r="B58" s="1">
        <v>14042103</v>
      </c>
      <c r="C58" s="1">
        <v>1404</v>
      </c>
      <c r="D58" s="1" t="s">
        <v>119</v>
      </c>
      <c r="E58" s="1">
        <v>0</v>
      </c>
      <c r="F58" s="1">
        <v>0</v>
      </c>
      <c r="G58" s="1">
        <v>1</v>
      </c>
      <c r="H58" s="1">
        <v>0</v>
      </c>
      <c r="I58" s="1">
        <v>1</v>
      </c>
      <c r="J58" s="1">
        <f t="shared" si="0"/>
        <v>2</v>
      </c>
    </row>
    <row r="59" spans="1:10" ht="16.5" customHeight="1">
      <c r="A59" s="3" t="s">
        <v>120</v>
      </c>
      <c r="B59" s="1">
        <v>14050202</v>
      </c>
      <c r="C59" s="1">
        <v>1405</v>
      </c>
      <c r="D59" s="1" t="s">
        <v>121</v>
      </c>
      <c r="E59" s="1">
        <v>0</v>
      </c>
      <c r="F59" s="1">
        <v>34</v>
      </c>
      <c r="G59" s="1">
        <v>32</v>
      </c>
      <c r="H59" s="1">
        <v>0</v>
      </c>
      <c r="I59" s="1">
        <v>1</v>
      </c>
      <c r="J59" s="1">
        <f t="shared" si="0"/>
        <v>67</v>
      </c>
    </row>
    <row r="60" spans="1:10" ht="16.5" customHeight="1">
      <c r="A60" s="3" t="s">
        <v>122</v>
      </c>
      <c r="B60" s="1">
        <v>14050305</v>
      </c>
      <c r="C60" s="1">
        <v>1405</v>
      </c>
      <c r="D60" s="1" t="s">
        <v>123</v>
      </c>
      <c r="E60" s="1">
        <v>0</v>
      </c>
      <c r="F60" s="1">
        <v>9</v>
      </c>
      <c r="G60" s="1">
        <v>1</v>
      </c>
      <c r="H60" s="1">
        <v>8</v>
      </c>
      <c r="I60" s="1">
        <v>0</v>
      </c>
      <c r="J60" s="1">
        <f t="shared" si="0"/>
        <v>18</v>
      </c>
    </row>
    <row r="61" spans="1:10" ht="16.5" customHeight="1">
      <c r="A61" s="3" t="s">
        <v>124</v>
      </c>
      <c r="B61" s="1">
        <v>14050506</v>
      </c>
      <c r="C61" s="1">
        <v>1405</v>
      </c>
      <c r="D61" s="1" t="s">
        <v>125</v>
      </c>
      <c r="E61" s="1">
        <v>0</v>
      </c>
      <c r="F61" s="1">
        <v>11</v>
      </c>
      <c r="G61" s="1">
        <v>0</v>
      </c>
      <c r="H61" s="1">
        <v>0</v>
      </c>
      <c r="I61" s="1">
        <v>0</v>
      </c>
      <c r="J61" s="1">
        <f t="shared" si="0"/>
        <v>11</v>
      </c>
    </row>
    <row r="62" spans="1:10" ht="16.5" customHeight="1">
      <c r="A62" s="3" t="s">
        <v>126</v>
      </c>
      <c r="B62" s="1">
        <v>14050602</v>
      </c>
      <c r="C62" s="1">
        <v>1405</v>
      </c>
      <c r="D62" s="1" t="s">
        <v>127</v>
      </c>
      <c r="E62" s="1">
        <v>0</v>
      </c>
      <c r="F62" s="1">
        <v>42</v>
      </c>
      <c r="G62" s="1">
        <v>50</v>
      </c>
      <c r="H62" s="1">
        <v>0</v>
      </c>
      <c r="I62" s="1">
        <v>0</v>
      </c>
      <c r="J62" s="1">
        <f t="shared" si="0"/>
        <v>92</v>
      </c>
    </row>
    <row r="63" spans="1:10" ht="16.5" customHeight="1">
      <c r="A63" s="3" t="s">
        <v>128</v>
      </c>
      <c r="B63" s="1">
        <v>14050705</v>
      </c>
      <c r="C63" s="1">
        <v>1405</v>
      </c>
      <c r="D63" s="1" t="s">
        <v>129</v>
      </c>
      <c r="E63" s="1">
        <v>0</v>
      </c>
      <c r="F63" s="1">
        <v>27</v>
      </c>
      <c r="G63" s="1">
        <v>59</v>
      </c>
      <c r="H63" s="1">
        <v>0</v>
      </c>
      <c r="I63" s="1">
        <v>0</v>
      </c>
      <c r="J63" s="1">
        <f t="shared" si="0"/>
        <v>86</v>
      </c>
    </row>
    <row r="64" spans="1:10" ht="16.5" customHeight="1">
      <c r="A64" s="3" t="s">
        <v>130</v>
      </c>
      <c r="B64" s="1">
        <v>14051104</v>
      </c>
      <c r="C64" s="1">
        <v>1405</v>
      </c>
      <c r="D64" s="1" t="s">
        <v>131</v>
      </c>
      <c r="E64" s="1">
        <v>0</v>
      </c>
      <c r="F64" s="1">
        <v>0</v>
      </c>
      <c r="G64" s="1">
        <v>1</v>
      </c>
      <c r="H64" s="1">
        <v>0</v>
      </c>
      <c r="I64" s="1">
        <v>0</v>
      </c>
      <c r="J64" s="1">
        <f t="shared" si="0"/>
        <v>1</v>
      </c>
    </row>
    <row r="65" spans="1:10" ht="16.5" customHeight="1">
      <c r="A65" s="3" t="s">
        <v>132</v>
      </c>
      <c r="B65" s="1">
        <v>14051202</v>
      </c>
      <c r="C65" s="1">
        <v>1405</v>
      </c>
      <c r="D65" s="1" t="s">
        <v>133</v>
      </c>
      <c r="E65" s="1">
        <v>0</v>
      </c>
      <c r="F65" s="1">
        <v>1</v>
      </c>
      <c r="G65" s="1">
        <v>0</v>
      </c>
      <c r="H65" s="1">
        <v>0</v>
      </c>
      <c r="I65" s="1">
        <v>0</v>
      </c>
      <c r="J65" s="1">
        <f t="shared" si="0"/>
        <v>1</v>
      </c>
    </row>
    <row r="66" spans="1:10" ht="16.5" customHeight="1">
      <c r="A66" s="3" t="s">
        <v>134</v>
      </c>
      <c r="B66" s="1">
        <v>14051303</v>
      </c>
      <c r="C66" s="1">
        <v>1405</v>
      </c>
      <c r="D66" s="1" t="s">
        <v>135</v>
      </c>
      <c r="E66" s="1">
        <v>0</v>
      </c>
      <c r="F66" s="1">
        <v>15</v>
      </c>
      <c r="G66" s="1">
        <v>21</v>
      </c>
      <c r="H66" s="1">
        <v>0</v>
      </c>
      <c r="I66" s="1">
        <v>1</v>
      </c>
      <c r="J66" s="1">
        <f t="shared" si="0"/>
        <v>37</v>
      </c>
    </row>
    <row r="67" spans="1:10" ht="16.5" customHeight="1">
      <c r="A67" s="3" t="s">
        <v>136</v>
      </c>
      <c r="B67" s="1">
        <v>14051406</v>
      </c>
      <c r="C67" s="1">
        <v>1405</v>
      </c>
      <c r="D67" s="1" t="s">
        <v>137</v>
      </c>
      <c r="E67" s="1">
        <v>1</v>
      </c>
      <c r="F67" s="1">
        <v>11</v>
      </c>
      <c r="G67" s="1">
        <v>0</v>
      </c>
      <c r="H67" s="1">
        <v>0</v>
      </c>
      <c r="I67" s="1">
        <v>0</v>
      </c>
      <c r="J67" s="1">
        <f t="shared" si="0"/>
        <v>12</v>
      </c>
    </row>
    <row r="68" spans="1:10" ht="16.5" customHeight="1">
      <c r="A68" s="3" t="s">
        <v>138</v>
      </c>
      <c r="B68" s="1">
        <v>14051607</v>
      </c>
      <c r="C68" s="1">
        <v>1405</v>
      </c>
      <c r="D68" s="1" t="s">
        <v>139</v>
      </c>
      <c r="E68" s="1">
        <v>1</v>
      </c>
      <c r="F68" s="1">
        <v>52</v>
      </c>
      <c r="G68" s="1">
        <v>4</v>
      </c>
      <c r="H68" s="1">
        <v>25</v>
      </c>
      <c r="I68" s="1">
        <v>4</v>
      </c>
      <c r="J68" s="1">
        <f t="shared" ref="J68:J131" si="1">SUM(E68:I68)</f>
        <v>86</v>
      </c>
    </row>
    <row r="69" spans="1:10" ht="16.5" customHeight="1">
      <c r="A69" s="3" t="s">
        <v>140</v>
      </c>
      <c r="B69" s="1">
        <v>14060204</v>
      </c>
      <c r="C69" s="1">
        <v>1406</v>
      </c>
      <c r="D69" s="1" t="s">
        <v>141</v>
      </c>
      <c r="E69" s="1">
        <v>0</v>
      </c>
      <c r="F69" s="1">
        <v>13</v>
      </c>
      <c r="G69" s="1">
        <v>11</v>
      </c>
      <c r="H69" s="1">
        <v>11</v>
      </c>
      <c r="I69" s="1">
        <v>28</v>
      </c>
      <c r="J69" s="1">
        <f t="shared" si="1"/>
        <v>63</v>
      </c>
    </row>
    <row r="70" spans="1:10" ht="16.5" customHeight="1">
      <c r="A70" s="3" t="s">
        <v>142</v>
      </c>
      <c r="B70" s="1">
        <v>14060207</v>
      </c>
      <c r="C70" s="1">
        <v>1406</v>
      </c>
      <c r="D70" s="1" t="s">
        <v>143</v>
      </c>
      <c r="E70" s="1">
        <v>2</v>
      </c>
      <c r="F70" s="1">
        <v>70</v>
      </c>
      <c r="G70" s="1">
        <v>5</v>
      </c>
      <c r="H70" s="1">
        <v>33</v>
      </c>
      <c r="I70" s="1">
        <v>37</v>
      </c>
      <c r="J70" s="1">
        <f t="shared" si="1"/>
        <v>147</v>
      </c>
    </row>
    <row r="71" spans="1:10" ht="16.5" customHeight="1">
      <c r="A71" s="3" t="s">
        <v>144</v>
      </c>
      <c r="B71" s="1">
        <v>14060303</v>
      </c>
      <c r="C71" s="1">
        <v>1406</v>
      </c>
      <c r="D71" s="1" t="s">
        <v>145</v>
      </c>
      <c r="E71" s="1">
        <v>0</v>
      </c>
      <c r="F71" s="1">
        <v>1</v>
      </c>
      <c r="G71" s="1">
        <v>33</v>
      </c>
      <c r="H71" s="1">
        <v>25</v>
      </c>
      <c r="I71" s="1">
        <v>14</v>
      </c>
      <c r="J71" s="1">
        <f t="shared" si="1"/>
        <v>73</v>
      </c>
    </row>
    <row r="72" spans="1:10" ht="16.5" customHeight="1">
      <c r="A72" s="3" t="s">
        <v>146</v>
      </c>
      <c r="B72" s="1">
        <v>14060508</v>
      </c>
      <c r="C72" s="1">
        <v>1406</v>
      </c>
      <c r="D72" s="1" t="s">
        <v>147</v>
      </c>
      <c r="E72" s="1">
        <v>0</v>
      </c>
      <c r="F72" s="1">
        <v>27</v>
      </c>
      <c r="G72" s="1">
        <v>11</v>
      </c>
      <c r="H72" s="1">
        <v>63</v>
      </c>
      <c r="I72" s="1">
        <v>81</v>
      </c>
      <c r="J72" s="1">
        <f t="shared" si="1"/>
        <v>182</v>
      </c>
    </row>
    <row r="73" spans="1:10" ht="16.5" customHeight="1">
      <c r="A73" s="3" t="s">
        <v>148</v>
      </c>
      <c r="B73" s="1">
        <v>14060603</v>
      </c>
      <c r="C73" s="1">
        <v>1406</v>
      </c>
      <c r="D73" s="1" t="s">
        <v>149</v>
      </c>
      <c r="E73" s="1">
        <v>0</v>
      </c>
      <c r="F73" s="1">
        <v>1</v>
      </c>
      <c r="G73" s="1">
        <v>0</v>
      </c>
      <c r="H73" s="1">
        <v>0</v>
      </c>
      <c r="I73" s="1">
        <v>0</v>
      </c>
      <c r="J73" s="1">
        <f t="shared" si="1"/>
        <v>1</v>
      </c>
    </row>
    <row r="74" spans="1:10" ht="16.5" customHeight="1">
      <c r="A74" s="3" t="s">
        <v>150</v>
      </c>
      <c r="B74" s="1">
        <v>14060702</v>
      </c>
      <c r="C74" s="1">
        <v>1406</v>
      </c>
      <c r="D74" s="1" t="s">
        <v>151</v>
      </c>
      <c r="E74" s="1">
        <v>0</v>
      </c>
      <c r="F74" s="1">
        <v>22</v>
      </c>
      <c r="G74" s="1">
        <v>7</v>
      </c>
      <c r="H74" s="1">
        <v>69</v>
      </c>
      <c r="I74" s="1">
        <v>32</v>
      </c>
      <c r="J74" s="1">
        <f t="shared" si="1"/>
        <v>130</v>
      </c>
    </row>
    <row r="75" spans="1:10" ht="16.5" customHeight="1">
      <c r="A75" s="3" t="s">
        <v>152</v>
      </c>
      <c r="B75" s="1">
        <v>14060805</v>
      </c>
      <c r="C75" s="1">
        <v>1406</v>
      </c>
      <c r="D75" s="1" t="s">
        <v>153</v>
      </c>
      <c r="E75" s="1">
        <v>0</v>
      </c>
      <c r="F75" s="1">
        <v>1</v>
      </c>
      <c r="G75" s="1">
        <v>1</v>
      </c>
      <c r="H75" s="1">
        <v>2</v>
      </c>
      <c r="I75" s="1">
        <v>4</v>
      </c>
      <c r="J75" s="1">
        <f t="shared" si="1"/>
        <v>8</v>
      </c>
    </row>
    <row r="76" spans="1:10" ht="16.5" customHeight="1">
      <c r="A76" s="3" t="s">
        <v>154</v>
      </c>
      <c r="B76" s="1">
        <v>14060902</v>
      </c>
      <c r="C76" s="1">
        <v>1406</v>
      </c>
      <c r="D76" s="1" t="s">
        <v>155</v>
      </c>
      <c r="E76" s="1">
        <v>0</v>
      </c>
      <c r="F76" s="1">
        <v>15</v>
      </c>
      <c r="G76" s="1">
        <v>0</v>
      </c>
      <c r="H76" s="1">
        <v>0</v>
      </c>
      <c r="I76" s="1">
        <v>0</v>
      </c>
      <c r="J76" s="1">
        <f t="shared" si="1"/>
        <v>15</v>
      </c>
    </row>
    <row r="77" spans="1:10" ht="16.5" customHeight="1">
      <c r="A77" s="3" t="s">
        <v>156</v>
      </c>
      <c r="B77" s="1">
        <v>14061404</v>
      </c>
      <c r="C77" s="1">
        <v>1406</v>
      </c>
      <c r="D77" s="1" t="s">
        <v>157</v>
      </c>
      <c r="E77" s="1">
        <v>0</v>
      </c>
      <c r="F77" s="1">
        <v>0</v>
      </c>
      <c r="G77" s="1">
        <v>1</v>
      </c>
      <c r="H77" s="1">
        <v>3</v>
      </c>
      <c r="I77" s="1">
        <v>8</v>
      </c>
      <c r="J77" s="1">
        <f t="shared" si="1"/>
        <v>12</v>
      </c>
    </row>
    <row r="78" spans="1:10" ht="16.5" customHeight="1">
      <c r="A78" s="3" t="s">
        <v>158</v>
      </c>
      <c r="B78" s="1">
        <v>14061604</v>
      </c>
      <c r="C78" s="1">
        <v>1406</v>
      </c>
      <c r="D78" s="1" t="s">
        <v>159</v>
      </c>
      <c r="E78" s="1">
        <v>0</v>
      </c>
      <c r="F78" s="1">
        <v>84</v>
      </c>
      <c r="G78" s="1">
        <v>0</v>
      </c>
      <c r="H78" s="1">
        <v>2</v>
      </c>
      <c r="I78" s="1">
        <v>7</v>
      </c>
      <c r="J78" s="1">
        <f t="shared" si="1"/>
        <v>93</v>
      </c>
    </row>
    <row r="79" spans="1:10" ht="16.5" customHeight="1">
      <c r="A79" s="3" t="s">
        <v>160</v>
      </c>
      <c r="B79" s="1">
        <v>14061704</v>
      </c>
      <c r="C79" s="1">
        <v>1406</v>
      </c>
      <c r="D79" s="1" t="s">
        <v>161</v>
      </c>
      <c r="E79" s="1">
        <v>0</v>
      </c>
      <c r="F79" s="1">
        <v>25</v>
      </c>
      <c r="G79" s="1">
        <v>76</v>
      </c>
      <c r="H79" s="1">
        <v>6</v>
      </c>
      <c r="I79" s="1">
        <v>24</v>
      </c>
      <c r="J79" s="1">
        <f t="shared" si="1"/>
        <v>131</v>
      </c>
    </row>
    <row r="80" spans="1:10" ht="16.5" customHeight="1">
      <c r="A80" s="3" t="s">
        <v>162</v>
      </c>
      <c r="B80" s="1">
        <v>14061802</v>
      </c>
      <c r="C80" s="1">
        <v>1406</v>
      </c>
      <c r="D80" s="1" t="s">
        <v>163</v>
      </c>
      <c r="E80" s="1">
        <v>0</v>
      </c>
      <c r="F80" s="1">
        <v>5</v>
      </c>
      <c r="G80" s="1">
        <v>0</v>
      </c>
      <c r="H80" s="1">
        <v>0</v>
      </c>
      <c r="I80" s="1">
        <v>0</v>
      </c>
      <c r="J80" s="1">
        <f t="shared" si="1"/>
        <v>5</v>
      </c>
    </row>
    <row r="81" spans="1:10" ht="16.5" customHeight="1">
      <c r="A81" s="3" t="s">
        <v>164</v>
      </c>
      <c r="B81" s="1">
        <v>14070106</v>
      </c>
      <c r="C81" s="1">
        <v>1407</v>
      </c>
      <c r="D81" s="1" t="s">
        <v>165</v>
      </c>
      <c r="E81" s="1">
        <v>0</v>
      </c>
      <c r="F81" s="1">
        <v>30</v>
      </c>
      <c r="G81" s="1">
        <v>5</v>
      </c>
      <c r="H81" s="1">
        <v>42</v>
      </c>
      <c r="I81" s="1">
        <v>6</v>
      </c>
      <c r="J81" s="1">
        <f t="shared" si="1"/>
        <v>83</v>
      </c>
    </row>
    <row r="82" spans="1:10" ht="16.5" customHeight="1">
      <c r="A82" s="3" t="s">
        <v>166</v>
      </c>
      <c r="B82" s="1">
        <v>14070202</v>
      </c>
      <c r="C82" s="1">
        <v>1407</v>
      </c>
      <c r="D82" s="1" t="s">
        <v>167</v>
      </c>
      <c r="E82" s="1">
        <v>0</v>
      </c>
      <c r="F82" s="1">
        <v>0</v>
      </c>
      <c r="G82" s="1">
        <v>0</v>
      </c>
      <c r="H82" s="1">
        <v>12</v>
      </c>
      <c r="I82" s="1">
        <v>9</v>
      </c>
      <c r="J82" s="1">
        <f t="shared" si="1"/>
        <v>21</v>
      </c>
    </row>
    <row r="83" spans="1:10" ht="16.5" customHeight="1">
      <c r="A83" s="3" t="s">
        <v>168</v>
      </c>
      <c r="B83" s="1">
        <v>14070305</v>
      </c>
      <c r="C83" s="1">
        <v>1407</v>
      </c>
      <c r="D83" s="1" t="s">
        <v>169</v>
      </c>
      <c r="E83" s="1">
        <v>0</v>
      </c>
      <c r="F83" s="1">
        <v>12</v>
      </c>
      <c r="G83" s="1">
        <v>0</v>
      </c>
      <c r="H83" s="1">
        <v>0</v>
      </c>
      <c r="I83" s="1">
        <v>0</v>
      </c>
      <c r="J83" s="1">
        <f t="shared" si="1"/>
        <v>12</v>
      </c>
    </row>
    <row r="84" spans="1:10" ht="16.5" customHeight="1">
      <c r="A84" s="3" t="s">
        <v>170</v>
      </c>
      <c r="B84" s="1">
        <v>14070401</v>
      </c>
      <c r="C84" s="1">
        <v>1407</v>
      </c>
      <c r="D84" s="1" t="s">
        <v>171</v>
      </c>
      <c r="E84" s="1">
        <v>0</v>
      </c>
      <c r="F84" s="1">
        <v>12</v>
      </c>
      <c r="G84" s="1">
        <v>0</v>
      </c>
      <c r="H84" s="1">
        <v>27</v>
      </c>
      <c r="I84" s="1">
        <v>12</v>
      </c>
      <c r="J84" s="1">
        <f t="shared" si="1"/>
        <v>51</v>
      </c>
    </row>
    <row r="85" spans="1:10" ht="16.5" customHeight="1">
      <c r="A85" s="3" t="s">
        <v>172</v>
      </c>
      <c r="B85" s="1">
        <v>14070504</v>
      </c>
      <c r="C85" s="1">
        <v>1407</v>
      </c>
      <c r="D85" s="1" t="s">
        <v>173</v>
      </c>
      <c r="E85" s="1">
        <v>0</v>
      </c>
      <c r="F85" s="1">
        <v>0</v>
      </c>
      <c r="G85" s="1">
        <v>0</v>
      </c>
      <c r="H85" s="1">
        <v>3</v>
      </c>
      <c r="I85" s="1">
        <v>0</v>
      </c>
      <c r="J85" s="1">
        <f t="shared" si="1"/>
        <v>3</v>
      </c>
    </row>
    <row r="86" spans="1:10" ht="16.5" customHeight="1">
      <c r="A86" s="3" t="s">
        <v>174</v>
      </c>
      <c r="B86" s="1">
        <v>14070601</v>
      </c>
      <c r="C86" s="1">
        <v>1407</v>
      </c>
      <c r="D86" s="1" t="s">
        <v>175</v>
      </c>
      <c r="E86" s="1">
        <v>1</v>
      </c>
      <c r="F86" s="1">
        <v>16</v>
      </c>
      <c r="G86" s="1">
        <v>2</v>
      </c>
      <c r="H86" s="1">
        <v>0</v>
      </c>
      <c r="I86" s="1">
        <v>0</v>
      </c>
      <c r="J86" s="1">
        <f t="shared" si="1"/>
        <v>19</v>
      </c>
    </row>
    <row r="87" spans="1:10" ht="16.5" customHeight="1">
      <c r="A87" s="3" t="s">
        <v>176</v>
      </c>
      <c r="B87" s="1">
        <v>14070703</v>
      </c>
      <c r="C87" s="1">
        <v>1407</v>
      </c>
      <c r="D87" s="1" t="s">
        <v>177</v>
      </c>
      <c r="E87" s="1">
        <v>0</v>
      </c>
      <c r="F87" s="1">
        <v>30</v>
      </c>
      <c r="G87" s="1">
        <v>44</v>
      </c>
      <c r="H87" s="1">
        <v>3</v>
      </c>
      <c r="I87" s="1">
        <v>2</v>
      </c>
      <c r="J87" s="1">
        <f t="shared" si="1"/>
        <v>79</v>
      </c>
    </row>
    <row r="88" spans="1:10" ht="16.5" customHeight="1">
      <c r="A88" s="3" t="s">
        <v>178</v>
      </c>
      <c r="B88" s="1">
        <v>14070902</v>
      </c>
      <c r="C88" s="1">
        <v>1407</v>
      </c>
      <c r="D88" s="1" t="s">
        <v>179</v>
      </c>
      <c r="E88" s="1">
        <v>0</v>
      </c>
      <c r="F88" s="1">
        <v>6</v>
      </c>
      <c r="G88" s="1">
        <v>0</v>
      </c>
      <c r="H88" s="1">
        <v>0</v>
      </c>
      <c r="I88" s="1">
        <v>1</v>
      </c>
      <c r="J88" s="1">
        <f t="shared" si="1"/>
        <v>7</v>
      </c>
    </row>
    <row r="89" spans="1:10" ht="16.5" customHeight="1">
      <c r="A89" s="3" t="s">
        <v>180</v>
      </c>
      <c r="B89" s="1">
        <v>14071004</v>
      </c>
      <c r="C89" s="1">
        <v>1407</v>
      </c>
      <c r="D89" s="1" t="s">
        <v>181</v>
      </c>
      <c r="E89" s="1">
        <v>0</v>
      </c>
      <c r="F89" s="1">
        <v>32</v>
      </c>
      <c r="G89" s="1">
        <v>109</v>
      </c>
      <c r="H89" s="1">
        <v>7</v>
      </c>
      <c r="I89" s="1">
        <v>29</v>
      </c>
      <c r="J89" s="1">
        <f t="shared" si="1"/>
        <v>177</v>
      </c>
    </row>
    <row r="90" spans="1:10" ht="16.5" customHeight="1">
      <c r="A90" s="3" t="s">
        <v>182</v>
      </c>
      <c r="B90" s="1">
        <v>14071101</v>
      </c>
      <c r="C90" s="1">
        <v>1407</v>
      </c>
      <c r="D90" s="1" t="s">
        <v>110</v>
      </c>
      <c r="E90" s="1">
        <v>0</v>
      </c>
      <c r="F90" s="1">
        <v>7</v>
      </c>
      <c r="G90" s="1">
        <v>0</v>
      </c>
      <c r="H90" s="1">
        <v>0</v>
      </c>
      <c r="I90" s="1">
        <v>0</v>
      </c>
      <c r="J90" s="1">
        <f t="shared" si="1"/>
        <v>7</v>
      </c>
    </row>
    <row r="91" spans="1:10" ht="16.5" customHeight="1">
      <c r="A91" s="3" t="s">
        <v>183</v>
      </c>
      <c r="B91" s="1">
        <v>14071201</v>
      </c>
      <c r="C91" s="1">
        <v>1407</v>
      </c>
      <c r="D91" s="1" t="s">
        <v>184</v>
      </c>
      <c r="E91" s="1">
        <v>0</v>
      </c>
      <c r="F91" s="1">
        <v>38</v>
      </c>
      <c r="G91" s="1">
        <v>15</v>
      </c>
      <c r="H91" s="1">
        <v>85</v>
      </c>
      <c r="I91" s="1">
        <v>29</v>
      </c>
      <c r="J91" s="1">
        <f t="shared" si="1"/>
        <v>167</v>
      </c>
    </row>
    <row r="92" spans="1:10" ht="16.5" customHeight="1">
      <c r="A92" s="3" t="s">
        <v>185</v>
      </c>
      <c r="B92" s="1">
        <v>14071305</v>
      </c>
      <c r="C92" s="1">
        <v>1407</v>
      </c>
      <c r="D92" s="1" t="s">
        <v>186</v>
      </c>
      <c r="E92" s="1">
        <v>1</v>
      </c>
      <c r="F92" s="1">
        <v>22</v>
      </c>
      <c r="G92" s="1">
        <v>6</v>
      </c>
      <c r="H92" s="1">
        <v>20</v>
      </c>
      <c r="I92" s="1">
        <v>63</v>
      </c>
      <c r="J92" s="1">
        <f t="shared" si="1"/>
        <v>112</v>
      </c>
    </row>
    <row r="93" spans="1:10" ht="16.5" customHeight="1">
      <c r="A93" s="3" t="s">
        <v>187</v>
      </c>
      <c r="B93" s="1">
        <v>14071507</v>
      </c>
      <c r="C93" s="1">
        <v>1407</v>
      </c>
      <c r="D93" s="1" t="s">
        <v>188</v>
      </c>
      <c r="E93" s="1">
        <v>0</v>
      </c>
      <c r="F93" s="1">
        <v>19</v>
      </c>
      <c r="G93" s="1">
        <v>7</v>
      </c>
      <c r="H93" s="1">
        <v>46</v>
      </c>
      <c r="I93" s="1">
        <v>22</v>
      </c>
      <c r="J93" s="1">
        <f t="shared" si="1"/>
        <v>94</v>
      </c>
    </row>
    <row r="94" spans="1:10" ht="16.5" customHeight="1">
      <c r="A94" s="3" t="s">
        <v>189</v>
      </c>
      <c r="B94" s="1">
        <v>14071601</v>
      </c>
      <c r="C94" s="1">
        <v>1407</v>
      </c>
      <c r="D94" s="1" t="s">
        <v>190</v>
      </c>
      <c r="E94" s="1">
        <v>0</v>
      </c>
      <c r="F94" s="1">
        <v>4</v>
      </c>
      <c r="G94" s="1">
        <v>0</v>
      </c>
      <c r="H94" s="1">
        <v>0</v>
      </c>
      <c r="I94" s="1">
        <v>0</v>
      </c>
      <c r="J94" s="1">
        <f t="shared" si="1"/>
        <v>4</v>
      </c>
    </row>
    <row r="95" spans="1:10" ht="16.5" customHeight="1">
      <c r="A95" s="3" t="s">
        <v>191</v>
      </c>
      <c r="B95" s="1">
        <v>14071702</v>
      </c>
      <c r="C95" s="1">
        <v>1407</v>
      </c>
      <c r="D95" s="1" t="s">
        <v>192</v>
      </c>
      <c r="E95" s="1">
        <v>0</v>
      </c>
      <c r="F95" s="1">
        <v>24</v>
      </c>
      <c r="G95" s="1">
        <v>44</v>
      </c>
      <c r="H95" s="1">
        <v>1</v>
      </c>
      <c r="I95" s="1">
        <v>18</v>
      </c>
      <c r="J95" s="1">
        <f t="shared" si="1"/>
        <v>87</v>
      </c>
    </row>
    <row r="96" spans="1:10" ht="16.5" customHeight="1">
      <c r="A96" s="3" t="s">
        <v>193</v>
      </c>
      <c r="B96" s="1">
        <v>14080107</v>
      </c>
      <c r="C96" s="1">
        <v>1408</v>
      </c>
      <c r="D96" s="1" t="s">
        <v>194</v>
      </c>
      <c r="E96" s="1">
        <v>0</v>
      </c>
      <c r="F96" s="1">
        <v>4</v>
      </c>
      <c r="G96" s="1">
        <v>0</v>
      </c>
      <c r="H96" s="1">
        <v>0</v>
      </c>
      <c r="I96" s="1">
        <v>0</v>
      </c>
      <c r="J96" s="1">
        <f t="shared" si="1"/>
        <v>4</v>
      </c>
    </row>
    <row r="97" spans="1:10" ht="16.5" customHeight="1">
      <c r="A97" s="3" t="s">
        <v>195</v>
      </c>
      <c r="B97" s="1">
        <v>14080210</v>
      </c>
      <c r="C97" s="1">
        <v>1408</v>
      </c>
      <c r="D97" s="1" t="s">
        <v>196</v>
      </c>
      <c r="E97" s="1">
        <v>0</v>
      </c>
      <c r="F97" s="1">
        <v>6</v>
      </c>
      <c r="G97" s="1">
        <v>0</v>
      </c>
      <c r="H97" s="1">
        <v>0</v>
      </c>
      <c r="I97" s="1">
        <v>0</v>
      </c>
      <c r="J97" s="1">
        <f t="shared" si="1"/>
        <v>6</v>
      </c>
    </row>
    <row r="98" spans="1:10" ht="16.5" customHeight="1">
      <c r="A98" s="3" t="s">
        <v>197</v>
      </c>
      <c r="B98" s="1">
        <v>14080306</v>
      </c>
      <c r="C98" s="1">
        <v>1408</v>
      </c>
      <c r="D98" s="1" t="s">
        <v>198</v>
      </c>
      <c r="E98" s="1">
        <v>0</v>
      </c>
      <c r="F98" s="1">
        <v>2</v>
      </c>
      <c r="G98" s="1">
        <v>3</v>
      </c>
      <c r="H98" s="1">
        <v>0</v>
      </c>
      <c r="I98" s="1">
        <v>0</v>
      </c>
      <c r="J98" s="1">
        <f t="shared" si="1"/>
        <v>5</v>
      </c>
    </row>
    <row r="99" spans="1:10" ht="16.5" customHeight="1">
      <c r="A99" s="3" t="s">
        <v>199</v>
      </c>
      <c r="B99" s="1">
        <v>14080904</v>
      </c>
      <c r="C99" s="1">
        <v>1408</v>
      </c>
      <c r="D99" s="1" t="s">
        <v>200</v>
      </c>
      <c r="E99" s="1">
        <v>1</v>
      </c>
      <c r="F99" s="1">
        <v>11</v>
      </c>
      <c r="G99" s="1">
        <v>5</v>
      </c>
      <c r="H99" s="1">
        <v>0</v>
      </c>
      <c r="I99" s="1">
        <v>0</v>
      </c>
      <c r="J99" s="1">
        <f t="shared" si="1"/>
        <v>17</v>
      </c>
    </row>
    <row r="100" spans="1:10" ht="16.5" customHeight="1">
      <c r="A100" s="3" t="s">
        <v>201</v>
      </c>
      <c r="B100" s="1">
        <v>14081003</v>
      </c>
      <c r="C100" s="1">
        <v>1408</v>
      </c>
      <c r="D100" s="1" t="s">
        <v>202</v>
      </c>
      <c r="E100" s="1">
        <v>0</v>
      </c>
      <c r="F100" s="1">
        <v>9</v>
      </c>
      <c r="G100" s="1">
        <v>0</v>
      </c>
      <c r="H100" s="1">
        <v>0</v>
      </c>
      <c r="I100" s="1">
        <v>0</v>
      </c>
      <c r="J100" s="1">
        <f t="shared" si="1"/>
        <v>9</v>
      </c>
    </row>
    <row r="101" spans="1:10" ht="16.5" customHeight="1">
      <c r="A101" s="3" t="s">
        <v>203</v>
      </c>
      <c r="B101" s="1">
        <v>14081204</v>
      </c>
      <c r="C101" s="1">
        <v>1408</v>
      </c>
      <c r="D101" s="1" t="s">
        <v>204</v>
      </c>
      <c r="E101" s="1">
        <v>0</v>
      </c>
      <c r="F101" s="1">
        <v>2</v>
      </c>
      <c r="G101" s="1">
        <v>0</v>
      </c>
      <c r="H101" s="1">
        <v>0</v>
      </c>
      <c r="I101" s="1">
        <v>0</v>
      </c>
      <c r="J101" s="1">
        <f t="shared" si="1"/>
        <v>2</v>
      </c>
    </row>
    <row r="102" spans="1:10" ht="16.5" customHeight="1">
      <c r="A102" s="3" t="s">
        <v>205</v>
      </c>
      <c r="B102" s="1">
        <v>14081302</v>
      </c>
      <c r="C102" s="1">
        <v>1408</v>
      </c>
      <c r="D102" s="1" t="s">
        <v>206</v>
      </c>
      <c r="E102" s="1">
        <v>0</v>
      </c>
      <c r="F102" s="1">
        <v>25</v>
      </c>
      <c r="G102" s="1">
        <v>5</v>
      </c>
      <c r="H102" s="1">
        <v>0</v>
      </c>
      <c r="I102" s="1">
        <v>0</v>
      </c>
      <c r="J102" s="1">
        <f t="shared" si="1"/>
        <v>30</v>
      </c>
    </row>
    <row r="103" spans="1:10" ht="16.5" customHeight="1">
      <c r="A103" s="3" t="s">
        <v>207</v>
      </c>
      <c r="B103" s="1">
        <v>14081406</v>
      </c>
      <c r="C103" s="1">
        <v>1408</v>
      </c>
      <c r="D103" s="1" t="s">
        <v>208</v>
      </c>
      <c r="E103" s="1">
        <v>0</v>
      </c>
      <c r="F103" s="1">
        <v>33</v>
      </c>
      <c r="G103" s="1">
        <v>3</v>
      </c>
      <c r="H103" s="1">
        <v>13</v>
      </c>
      <c r="I103" s="1">
        <v>21</v>
      </c>
      <c r="J103" s="1">
        <f t="shared" si="1"/>
        <v>70</v>
      </c>
    </row>
    <row r="104" spans="1:10" ht="16.5" customHeight="1">
      <c r="A104" s="3" t="s">
        <v>209</v>
      </c>
      <c r="B104" s="1">
        <v>14081502</v>
      </c>
      <c r="C104" s="1">
        <v>1408</v>
      </c>
      <c r="D104" s="1" t="s">
        <v>210</v>
      </c>
      <c r="E104" s="1">
        <v>0</v>
      </c>
      <c r="F104" s="1">
        <v>15</v>
      </c>
      <c r="G104" s="1">
        <v>0</v>
      </c>
      <c r="H104" s="1">
        <v>0</v>
      </c>
      <c r="I104" s="1">
        <v>0</v>
      </c>
      <c r="J104" s="1">
        <f t="shared" si="1"/>
        <v>15</v>
      </c>
    </row>
    <row r="105" spans="1:10" ht="16.5" customHeight="1">
      <c r="A105" s="3" t="s">
        <v>211</v>
      </c>
      <c r="B105" s="1">
        <v>14081605</v>
      </c>
      <c r="C105" s="1">
        <v>1408</v>
      </c>
      <c r="D105" s="1" t="s">
        <v>212</v>
      </c>
      <c r="E105" s="1">
        <v>0</v>
      </c>
      <c r="F105" s="1">
        <v>0</v>
      </c>
      <c r="G105" s="1">
        <v>2</v>
      </c>
      <c r="H105" s="1">
        <v>0</v>
      </c>
      <c r="I105" s="1">
        <v>0</v>
      </c>
      <c r="J105" s="1">
        <f t="shared" si="1"/>
        <v>2</v>
      </c>
    </row>
    <row r="106" spans="1:10" ht="16.5" customHeight="1">
      <c r="A106" s="3" t="s">
        <v>213</v>
      </c>
      <c r="B106" s="1">
        <v>14090207</v>
      </c>
      <c r="C106" s="1">
        <v>1409</v>
      </c>
      <c r="D106" s="1" t="s">
        <v>214</v>
      </c>
      <c r="E106" s="1">
        <v>0</v>
      </c>
      <c r="F106" s="1">
        <v>1</v>
      </c>
      <c r="G106" s="1">
        <v>19</v>
      </c>
      <c r="H106" s="1">
        <v>30</v>
      </c>
      <c r="I106" s="1">
        <v>3</v>
      </c>
      <c r="J106" s="1">
        <f t="shared" si="1"/>
        <v>53</v>
      </c>
    </row>
    <row r="107" spans="1:10" ht="16.5" customHeight="1">
      <c r="A107" s="3" t="s">
        <v>215</v>
      </c>
      <c r="B107" s="1">
        <v>14090306</v>
      </c>
      <c r="C107" s="1">
        <v>1409</v>
      </c>
      <c r="D107" s="1" t="s">
        <v>216</v>
      </c>
      <c r="E107" s="1">
        <v>0</v>
      </c>
      <c r="F107" s="1">
        <v>34</v>
      </c>
      <c r="G107" s="1">
        <v>8</v>
      </c>
      <c r="H107" s="1">
        <v>9</v>
      </c>
      <c r="I107" s="1">
        <v>30</v>
      </c>
      <c r="J107" s="1">
        <f t="shared" si="1"/>
        <v>81</v>
      </c>
    </row>
    <row r="108" spans="1:10" ht="16.5" customHeight="1">
      <c r="A108" s="3" t="s">
        <v>217</v>
      </c>
      <c r="B108" s="1">
        <v>14090404</v>
      </c>
      <c r="C108" s="1">
        <v>1409</v>
      </c>
      <c r="D108" s="1" t="s">
        <v>218</v>
      </c>
      <c r="E108" s="1">
        <v>0</v>
      </c>
      <c r="F108" s="1">
        <v>0</v>
      </c>
      <c r="G108" s="1">
        <v>0</v>
      </c>
      <c r="H108" s="1">
        <v>38</v>
      </c>
      <c r="I108" s="1">
        <v>13</v>
      </c>
      <c r="J108" s="1">
        <f t="shared" si="1"/>
        <v>51</v>
      </c>
    </row>
    <row r="109" spans="1:10" ht="16.5" customHeight="1">
      <c r="A109" s="3" t="s">
        <v>219</v>
      </c>
      <c r="B109" s="1">
        <v>14090502</v>
      </c>
      <c r="C109" s="1">
        <v>1409</v>
      </c>
      <c r="D109" s="1" t="s">
        <v>220</v>
      </c>
      <c r="E109" s="1">
        <v>0</v>
      </c>
      <c r="F109" s="1">
        <v>23</v>
      </c>
      <c r="G109" s="1">
        <v>7</v>
      </c>
      <c r="H109" s="1">
        <v>13</v>
      </c>
      <c r="I109" s="1">
        <v>96</v>
      </c>
      <c r="J109" s="1">
        <f t="shared" si="1"/>
        <v>139</v>
      </c>
    </row>
    <row r="110" spans="1:10" ht="16.5" customHeight="1">
      <c r="A110" s="3" t="s">
        <v>221</v>
      </c>
      <c r="B110" s="1">
        <v>14090603</v>
      </c>
      <c r="C110" s="1">
        <v>1409</v>
      </c>
      <c r="D110" s="1" t="s">
        <v>222</v>
      </c>
      <c r="E110" s="1">
        <v>0</v>
      </c>
      <c r="F110" s="1">
        <v>7</v>
      </c>
      <c r="G110" s="1">
        <v>2</v>
      </c>
      <c r="H110" s="1">
        <v>6</v>
      </c>
      <c r="I110" s="1">
        <v>186</v>
      </c>
      <c r="J110" s="1">
        <f t="shared" si="1"/>
        <v>201</v>
      </c>
    </row>
    <row r="111" spans="1:10" ht="16.5" customHeight="1">
      <c r="A111" s="3" t="s">
        <v>223</v>
      </c>
      <c r="B111" s="1">
        <v>14090706</v>
      </c>
      <c r="C111" s="1">
        <v>1409</v>
      </c>
      <c r="D111" s="1" t="s">
        <v>224</v>
      </c>
      <c r="E111" s="1">
        <v>1</v>
      </c>
      <c r="F111" s="1">
        <v>23</v>
      </c>
      <c r="G111" s="1">
        <v>5</v>
      </c>
      <c r="H111" s="1">
        <v>4</v>
      </c>
      <c r="I111" s="1">
        <v>11</v>
      </c>
      <c r="J111" s="1">
        <f t="shared" si="1"/>
        <v>44</v>
      </c>
    </row>
    <row r="112" spans="1:10" ht="16.5" customHeight="1">
      <c r="A112" s="3" t="s">
        <v>225</v>
      </c>
      <c r="B112" s="1">
        <v>14090805</v>
      </c>
      <c r="C112" s="1">
        <v>1409</v>
      </c>
      <c r="D112" s="1" t="s">
        <v>226</v>
      </c>
      <c r="E112" s="1">
        <v>0</v>
      </c>
      <c r="F112" s="1">
        <v>21</v>
      </c>
      <c r="G112" s="1">
        <v>0</v>
      </c>
      <c r="H112" s="1">
        <v>0</v>
      </c>
      <c r="I112" s="1">
        <v>0</v>
      </c>
      <c r="J112" s="1">
        <f t="shared" si="1"/>
        <v>21</v>
      </c>
    </row>
    <row r="113" spans="1:10" ht="16.5" customHeight="1">
      <c r="A113" s="3" t="s">
        <v>227</v>
      </c>
      <c r="B113" s="1">
        <v>14100203</v>
      </c>
      <c r="C113" s="1">
        <v>1410</v>
      </c>
      <c r="D113" s="1" t="s">
        <v>228</v>
      </c>
      <c r="E113" s="1">
        <v>0</v>
      </c>
      <c r="F113" s="1">
        <v>30</v>
      </c>
      <c r="G113" s="1">
        <v>0</v>
      </c>
      <c r="H113" s="1">
        <v>0</v>
      </c>
      <c r="I113" s="1">
        <v>0</v>
      </c>
      <c r="J113" s="1">
        <f t="shared" si="1"/>
        <v>30</v>
      </c>
    </row>
    <row r="114" spans="1:10" ht="16.5" customHeight="1">
      <c r="A114" s="3" t="s">
        <v>229</v>
      </c>
      <c r="B114" s="1">
        <v>14100305</v>
      </c>
      <c r="C114" s="1">
        <v>1410</v>
      </c>
      <c r="D114" s="1" t="s">
        <v>230</v>
      </c>
      <c r="E114" s="1">
        <v>0</v>
      </c>
      <c r="F114" s="1">
        <v>6</v>
      </c>
      <c r="G114" s="1">
        <v>0</v>
      </c>
      <c r="H114" s="1">
        <v>6</v>
      </c>
      <c r="I114" s="1">
        <v>9</v>
      </c>
      <c r="J114" s="1">
        <f t="shared" si="1"/>
        <v>21</v>
      </c>
    </row>
    <row r="115" spans="1:10" ht="16.5" customHeight="1">
      <c r="A115" s="3" t="s">
        <v>231</v>
      </c>
      <c r="B115" s="1">
        <v>14100402</v>
      </c>
      <c r="C115" s="1">
        <v>1410</v>
      </c>
      <c r="D115" s="1" t="s">
        <v>232</v>
      </c>
      <c r="E115" s="1">
        <v>0</v>
      </c>
      <c r="F115" s="1">
        <v>79</v>
      </c>
      <c r="G115" s="1">
        <v>0</v>
      </c>
      <c r="H115" s="1">
        <v>0</v>
      </c>
      <c r="I115" s="1">
        <v>0</v>
      </c>
      <c r="J115" s="1">
        <f t="shared" si="1"/>
        <v>79</v>
      </c>
    </row>
    <row r="116" spans="1:10" ht="16.5" customHeight="1">
      <c r="A116" s="3" t="s">
        <v>233</v>
      </c>
      <c r="B116" s="1">
        <v>14100503</v>
      </c>
      <c r="C116" s="1">
        <v>1410</v>
      </c>
      <c r="D116" s="1" t="s">
        <v>234</v>
      </c>
      <c r="E116" s="1">
        <v>0</v>
      </c>
      <c r="F116" s="1">
        <v>23</v>
      </c>
      <c r="G116" s="1">
        <v>40</v>
      </c>
      <c r="H116" s="1">
        <v>2</v>
      </c>
      <c r="I116" s="1">
        <v>1</v>
      </c>
      <c r="J116" s="1">
        <f t="shared" si="1"/>
        <v>66</v>
      </c>
    </row>
    <row r="117" spans="1:10" ht="16.5" customHeight="1">
      <c r="A117" s="3" t="s">
        <v>235</v>
      </c>
      <c r="B117" s="1">
        <v>14100507</v>
      </c>
      <c r="C117" s="1">
        <v>1410</v>
      </c>
      <c r="D117" s="1" t="s">
        <v>236</v>
      </c>
      <c r="E117" s="1">
        <v>0</v>
      </c>
      <c r="F117" s="1">
        <v>15</v>
      </c>
      <c r="G117" s="1">
        <v>2</v>
      </c>
      <c r="H117" s="1">
        <v>7</v>
      </c>
      <c r="I117" s="1">
        <v>7</v>
      </c>
      <c r="J117" s="1">
        <f t="shared" si="1"/>
        <v>31</v>
      </c>
    </row>
    <row r="118" spans="1:10" ht="16.5" customHeight="1">
      <c r="A118" s="3" t="s">
        <v>237</v>
      </c>
      <c r="B118" s="1">
        <v>14100603</v>
      </c>
      <c r="C118" s="1">
        <v>1410</v>
      </c>
      <c r="D118" s="1" t="s">
        <v>238</v>
      </c>
      <c r="E118" s="1">
        <v>0</v>
      </c>
      <c r="F118" s="1">
        <v>67</v>
      </c>
      <c r="G118" s="1">
        <v>0</v>
      </c>
      <c r="H118" s="1">
        <v>0</v>
      </c>
      <c r="I118" s="1">
        <v>0</v>
      </c>
      <c r="J118" s="1">
        <f t="shared" si="1"/>
        <v>67</v>
      </c>
    </row>
    <row r="119" spans="1:10" ht="16.5" customHeight="1">
      <c r="A119" s="3" t="s">
        <v>239</v>
      </c>
      <c r="B119" s="1">
        <v>14100405</v>
      </c>
      <c r="C119" s="1">
        <v>1410</v>
      </c>
      <c r="D119" s="1" t="s">
        <v>240</v>
      </c>
      <c r="E119" s="1">
        <v>0</v>
      </c>
      <c r="F119" s="1">
        <v>11</v>
      </c>
      <c r="G119" s="1">
        <v>0</v>
      </c>
      <c r="H119" s="1">
        <v>0</v>
      </c>
      <c r="I119" s="1">
        <v>0</v>
      </c>
      <c r="J119" s="1">
        <f t="shared" si="1"/>
        <v>11</v>
      </c>
    </row>
    <row r="120" spans="1:10" ht="16.5" customHeight="1">
      <c r="A120" s="3" t="s">
        <v>241</v>
      </c>
      <c r="B120" s="1">
        <v>14110304</v>
      </c>
      <c r="C120" s="1">
        <v>1411</v>
      </c>
      <c r="D120" s="1" t="s">
        <v>242</v>
      </c>
      <c r="E120" s="1">
        <v>0</v>
      </c>
      <c r="F120" s="1">
        <v>13</v>
      </c>
      <c r="G120" s="1">
        <v>0</v>
      </c>
      <c r="H120" s="1">
        <v>0</v>
      </c>
      <c r="I120" s="1">
        <v>18</v>
      </c>
      <c r="J120" s="1">
        <f t="shared" si="1"/>
        <v>31</v>
      </c>
    </row>
    <row r="121" spans="1:10" ht="16.5" customHeight="1">
      <c r="A121" s="3" t="s">
        <v>243</v>
      </c>
      <c r="B121" s="1">
        <v>14110102</v>
      </c>
      <c r="C121" s="1">
        <v>1411</v>
      </c>
      <c r="D121" s="1" t="s">
        <v>244</v>
      </c>
      <c r="E121" s="1">
        <v>1</v>
      </c>
      <c r="F121" s="1">
        <v>22</v>
      </c>
      <c r="G121" s="1">
        <v>4</v>
      </c>
      <c r="H121" s="1">
        <v>3</v>
      </c>
      <c r="I121" s="1">
        <v>33</v>
      </c>
      <c r="J121" s="1">
        <f t="shared" si="1"/>
        <v>63</v>
      </c>
    </row>
    <row r="122" spans="1:10" ht="16.5" customHeight="1">
      <c r="A122" s="3" t="s">
        <v>245</v>
      </c>
      <c r="B122" s="1">
        <v>14110206</v>
      </c>
      <c r="C122" s="1">
        <v>1411</v>
      </c>
      <c r="D122" s="1" t="s">
        <v>246</v>
      </c>
      <c r="E122" s="1">
        <v>0</v>
      </c>
      <c r="F122" s="1">
        <v>55</v>
      </c>
      <c r="G122" s="1">
        <v>1</v>
      </c>
      <c r="H122" s="1">
        <v>9</v>
      </c>
      <c r="I122" s="1">
        <v>5</v>
      </c>
      <c r="J122" s="1">
        <f t="shared" si="1"/>
        <v>70</v>
      </c>
    </row>
    <row r="123" spans="1:10" ht="16.5" customHeight="1">
      <c r="A123" s="3" t="s">
        <v>247</v>
      </c>
      <c r="B123" s="1">
        <v>14110506</v>
      </c>
      <c r="C123" s="1">
        <v>1411</v>
      </c>
      <c r="D123" s="1" t="s">
        <v>248</v>
      </c>
      <c r="E123" s="1">
        <v>2</v>
      </c>
      <c r="F123" s="1">
        <v>13</v>
      </c>
      <c r="G123" s="1">
        <v>1</v>
      </c>
      <c r="H123" s="1">
        <v>34</v>
      </c>
      <c r="I123" s="1">
        <v>14</v>
      </c>
      <c r="J123" s="1">
        <f t="shared" si="1"/>
        <v>64</v>
      </c>
    </row>
    <row r="124" spans="1:10" ht="16.5" customHeight="1">
      <c r="A124" s="3" t="s">
        <v>249</v>
      </c>
      <c r="B124" s="1">
        <v>14110604</v>
      </c>
      <c r="C124" s="1">
        <v>1411</v>
      </c>
      <c r="D124" s="1" t="s">
        <v>250</v>
      </c>
      <c r="E124" s="1">
        <v>3</v>
      </c>
      <c r="F124" s="1">
        <v>11</v>
      </c>
      <c r="G124" s="1">
        <v>1</v>
      </c>
      <c r="H124" s="1">
        <v>0</v>
      </c>
      <c r="I124" s="1">
        <v>37</v>
      </c>
      <c r="J124" s="1">
        <f t="shared" si="1"/>
        <v>52</v>
      </c>
    </row>
    <row r="125" spans="1:10" ht="16.5" customHeight="1">
      <c r="A125" s="3" t="s">
        <v>251</v>
      </c>
      <c r="B125" s="1">
        <v>14110703</v>
      </c>
      <c r="C125" s="1">
        <v>1411</v>
      </c>
      <c r="D125" s="1" t="s">
        <v>252</v>
      </c>
      <c r="E125" s="1">
        <v>0</v>
      </c>
      <c r="F125" s="1">
        <v>10</v>
      </c>
      <c r="G125" s="1">
        <v>1</v>
      </c>
      <c r="H125" s="1">
        <v>1</v>
      </c>
      <c r="I125" s="1">
        <v>1</v>
      </c>
      <c r="J125" s="1">
        <f t="shared" si="1"/>
        <v>13</v>
      </c>
    </row>
    <row r="126" spans="1:10" ht="16.5" customHeight="1">
      <c r="A126" s="3" t="s">
        <v>253</v>
      </c>
      <c r="B126" s="1">
        <v>14110801</v>
      </c>
      <c r="C126" s="1">
        <v>1411</v>
      </c>
      <c r="D126" s="1" t="s">
        <v>254</v>
      </c>
      <c r="E126" s="1">
        <v>0</v>
      </c>
      <c r="F126" s="1">
        <v>13</v>
      </c>
      <c r="G126" s="1">
        <v>0</v>
      </c>
      <c r="H126" s="1">
        <v>25</v>
      </c>
      <c r="I126" s="1">
        <v>1</v>
      </c>
      <c r="J126" s="1">
        <f t="shared" si="1"/>
        <v>39</v>
      </c>
    </row>
    <row r="127" spans="1:10" ht="16.5" customHeight="1">
      <c r="A127" s="3" t="s">
        <v>255</v>
      </c>
      <c r="B127" s="1">
        <v>14111002</v>
      </c>
      <c r="C127" s="1">
        <v>1411</v>
      </c>
      <c r="D127" s="1" t="s">
        <v>256</v>
      </c>
      <c r="E127" s="1">
        <v>0</v>
      </c>
      <c r="F127" s="1">
        <v>13</v>
      </c>
      <c r="G127" s="1">
        <v>0</v>
      </c>
      <c r="H127" s="1">
        <v>0</v>
      </c>
      <c r="I127" s="1">
        <v>1</v>
      </c>
      <c r="J127" s="1">
        <f t="shared" si="1"/>
        <v>14</v>
      </c>
    </row>
    <row r="128" spans="1:10" ht="16.5" customHeight="1">
      <c r="A128" s="3" t="s">
        <v>257</v>
      </c>
      <c r="B128" s="1">
        <v>14120207</v>
      </c>
      <c r="C128" s="1">
        <v>1412</v>
      </c>
      <c r="D128" s="1" t="s">
        <v>258</v>
      </c>
      <c r="E128" s="1">
        <v>1</v>
      </c>
      <c r="F128" s="1">
        <v>37</v>
      </c>
      <c r="G128" s="1">
        <v>12</v>
      </c>
      <c r="H128" s="1">
        <v>6</v>
      </c>
      <c r="I128" s="1">
        <v>26</v>
      </c>
      <c r="J128" s="1">
        <f t="shared" si="1"/>
        <v>82</v>
      </c>
    </row>
    <row r="129" spans="1:10" ht="16.5" customHeight="1">
      <c r="A129" s="3" t="s">
        <v>259</v>
      </c>
      <c r="B129" s="1">
        <v>14120404</v>
      </c>
      <c r="C129" s="1">
        <v>1412</v>
      </c>
      <c r="D129" s="1" t="s">
        <v>260</v>
      </c>
      <c r="E129" s="1">
        <v>0</v>
      </c>
      <c r="F129" s="1">
        <v>106</v>
      </c>
      <c r="G129" s="1">
        <v>3</v>
      </c>
      <c r="H129" s="1">
        <v>7</v>
      </c>
      <c r="I129" s="1">
        <v>126</v>
      </c>
      <c r="J129" s="1">
        <f t="shared" si="1"/>
        <v>242</v>
      </c>
    </row>
    <row r="130" spans="1:10" ht="16.5" customHeight="1">
      <c r="A130" s="3" t="s">
        <v>261</v>
      </c>
      <c r="B130" s="1">
        <v>14120509</v>
      </c>
      <c r="C130" s="1">
        <v>1412</v>
      </c>
      <c r="D130" s="1" t="s">
        <v>262</v>
      </c>
      <c r="E130" s="1">
        <v>3</v>
      </c>
      <c r="F130" s="1">
        <v>3</v>
      </c>
      <c r="G130" s="1">
        <v>23</v>
      </c>
      <c r="H130" s="1">
        <v>19</v>
      </c>
      <c r="I130" s="1">
        <v>72</v>
      </c>
      <c r="J130" s="1">
        <f t="shared" si="1"/>
        <v>120</v>
      </c>
    </row>
    <row r="131" spans="1:10" ht="16.5" customHeight="1">
      <c r="A131" s="3" t="s">
        <v>263</v>
      </c>
      <c r="B131" s="1">
        <v>14120602</v>
      </c>
      <c r="C131" s="1">
        <v>1412</v>
      </c>
      <c r="D131" s="1" t="s">
        <v>264</v>
      </c>
      <c r="E131" s="1">
        <v>0</v>
      </c>
      <c r="F131" s="1">
        <v>0</v>
      </c>
      <c r="G131" s="1">
        <v>0</v>
      </c>
      <c r="H131" s="1">
        <v>0</v>
      </c>
      <c r="I131" s="1">
        <v>11</v>
      </c>
      <c r="J131" s="1">
        <f t="shared" si="1"/>
        <v>11</v>
      </c>
    </row>
    <row r="132" spans="1:10" ht="16.5" customHeight="1">
      <c r="A132" s="3" t="s">
        <v>265</v>
      </c>
      <c r="B132" s="1">
        <v>14120704</v>
      </c>
      <c r="C132" s="1">
        <v>1412</v>
      </c>
      <c r="D132" s="1" t="s">
        <v>266</v>
      </c>
      <c r="E132" s="1">
        <v>0</v>
      </c>
      <c r="F132" s="1">
        <v>88</v>
      </c>
      <c r="G132" s="1">
        <v>1</v>
      </c>
      <c r="H132" s="1">
        <v>17</v>
      </c>
      <c r="I132" s="1">
        <v>19</v>
      </c>
      <c r="J132" s="1">
        <f t="shared" ref="J132:J187" si="2">SUM(E132:I132)</f>
        <v>125</v>
      </c>
    </row>
    <row r="133" spans="1:10" ht="16.5" customHeight="1">
      <c r="A133" s="3" t="s">
        <v>267</v>
      </c>
      <c r="B133" s="1">
        <v>14120802</v>
      </c>
      <c r="C133" s="1">
        <v>1412</v>
      </c>
      <c r="D133" s="1" t="s">
        <v>268</v>
      </c>
      <c r="E133" s="1">
        <v>0</v>
      </c>
      <c r="F133" s="1">
        <v>13</v>
      </c>
      <c r="G133" s="1">
        <v>15</v>
      </c>
      <c r="H133" s="1">
        <v>48</v>
      </c>
      <c r="I133" s="1">
        <v>14</v>
      </c>
      <c r="J133" s="1">
        <f t="shared" si="2"/>
        <v>90</v>
      </c>
    </row>
    <row r="134" spans="1:10" ht="16.5" customHeight="1">
      <c r="A134" s="3" t="s">
        <v>269</v>
      </c>
      <c r="B134" s="1">
        <v>14120902</v>
      </c>
      <c r="C134" s="1">
        <v>1412</v>
      </c>
      <c r="D134" s="1" t="s">
        <v>270</v>
      </c>
      <c r="E134" s="1">
        <v>0</v>
      </c>
      <c r="F134" s="1">
        <v>2</v>
      </c>
      <c r="G134" s="1">
        <v>0</v>
      </c>
      <c r="H134" s="1">
        <v>97</v>
      </c>
      <c r="I134" s="1">
        <v>20</v>
      </c>
      <c r="J134" s="1">
        <f t="shared" si="2"/>
        <v>119</v>
      </c>
    </row>
    <row r="135" spans="1:10" ht="16.5" customHeight="1">
      <c r="A135" s="3" t="s">
        <v>271</v>
      </c>
      <c r="B135" s="1">
        <v>14121008</v>
      </c>
      <c r="C135" s="1">
        <v>1412</v>
      </c>
      <c r="D135" s="1" t="s">
        <v>272</v>
      </c>
      <c r="E135" s="1">
        <v>0</v>
      </c>
      <c r="F135" s="1">
        <v>2</v>
      </c>
      <c r="G135" s="1">
        <v>0</v>
      </c>
      <c r="H135" s="1">
        <v>0</v>
      </c>
      <c r="I135" s="1">
        <v>0</v>
      </c>
      <c r="J135" s="1">
        <f t="shared" si="2"/>
        <v>2</v>
      </c>
    </row>
    <row r="136" spans="1:10" ht="16.5" customHeight="1">
      <c r="A136" s="3" t="s">
        <v>273</v>
      </c>
      <c r="B136" s="1">
        <v>14121106</v>
      </c>
      <c r="C136" s="1">
        <v>1412</v>
      </c>
      <c r="D136" s="1" t="s">
        <v>274</v>
      </c>
      <c r="E136" s="1">
        <v>1</v>
      </c>
      <c r="F136" s="1">
        <v>46</v>
      </c>
      <c r="G136" s="1">
        <v>1</v>
      </c>
      <c r="H136" s="1">
        <v>20</v>
      </c>
      <c r="I136" s="1">
        <v>55</v>
      </c>
      <c r="J136" s="1">
        <f t="shared" si="2"/>
        <v>123</v>
      </c>
    </row>
    <row r="137" spans="1:10" ht="16.5" customHeight="1">
      <c r="A137" s="3" t="s">
        <v>275</v>
      </c>
      <c r="B137" s="1">
        <v>14121202</v>
      </c>
      <c r="C137" s="1">
        <v>1412</v>
      </c>
      <c r="D137" s="1" t="s">
        <v>276</v>
      </c>
      <c r="E137" s="1">
        <v>0</v>
      </c>
      <c r="F137" s="1">
        <v>46</v>
      </c>
      <c r="G137" s="1">
        <v>15</v>
      </c>
      <c r="H137" s="1">
        <v>55</v>
      </c>
      <c r="I137" s="1">
        <v>110</v>
      </c>
      <c r="J137" s="1">
        <f t="shared" si="2"/>
        <v>226</v>
      </c>
    </row>
    <row r="138" spans="1:10" ht="16.5" customHeight="1">
      <c r="A138" s="3" t="s">
        <v>277</v>
      </c>
      <c r="B138" s="1">
        <v>14121304</v>
      </c>
      <c r="C138" s="1">
        <v>1412</v>
      </c>
      <c r="D138" s="1" t="s">
        <v>278</v>
      </c>
      <c r="E138" s="1">
        <v>0</v>
      </c>
      <c r="F138" s="1">
        <v>103</v>
      </c>
      <c r="G138" s="1">
        <v>2</v>
      </c>
      <c r="H138" s="1">
        <v>105</v>
      </c>
      <c r="I138" s="1">
        <v>96</v>
      </c>
      <c r="J138" s="1">
        <f t="shared" si="2"/>
        <v>306</v>
      </c>
    </row>
    <row r="139" spans="1:10" ht="16.5" customHeight="1">
      <c r="A139" s="3" t="s">
        <v>279</v>
      </c>
      <c r="B139" s="1">
        <v>14121403</v>
      </c>
      <c r="C139" s="1">
        <v>1412</v>
      </c>
      <c r="D139" s="1" t="s">
        <v>280</v>
      </c>
      <c r="E139" s="1">
        <v>0</v>
      </c>
      <c r="F139" s="1">
        <v>3</v>
      </c>
      <c r="G139" s="1">
        <v>0</v>
      </c>
      <c r="H139" s="1">
        <v>0</v>
      </c>
      <c r="I139" s="1">
        <v>0</v>
      </c>
      <c r="J139" s="1">
        <f t="shared" si="2"/>
        <v>3</v>
      </c>
    </row>
    <row r="140" spans="1:10" ht="16.5" customHeight="1">
      <c r="A140" s="3" t="s">
        <v>281</v>
      </c>
      <c r="B140" s="1">
        <v>14121502</v>
      </c>
      <c r="C140" s="1">
        <v>1412</v>
      </c>
      <c r="D140" s="1" t="s">
        <v>282</v>
      </c>
      <c r="E140" s="1">
        <v>0</v>
      </c>
      <c r="F140" s="1">
        <v>11</v>
      </c>
      <c r="G140" s="1">
        <v>16</v>
      </c>
      <c r="H140" s="1">
        <v>5</v>
      </c>
      <c r="I140" s="1">
        <v>13</v>
      </c>
      <c r="J140" s="1">
        <f t="shared" si="2"/>
        <v>45</v>
      </c>
    </row>
    <row r="141" spans="1:10" ht="16.5" customHeight="1">
      <c r="A141" s="3" t="s">
        <v>283</v>
      </c>
      <c r="B141" s="1">
        <v>14121606</v>
      </c>
      <c r="C141" s="1">
        <v>1412</v>
      </c>
      <c r="D141" s="1" t="s">
        <v>284</v>
      </c>
      <c r="E141" s="1">
        <v>0</v>
      </c>
      <c r="F141" s="1">
        <v>0</v>
      </c>
      <c r="G141" s="1">
        <v>0</v>
      </c>
      <c r="H141" s="1">
        <v>30</v>
      </c>
      <c r="I141" s="1">
        <v>7</v>
      </c>
      <c r="J141" s="1">
        <f t="shared" si="2"/>
        <v>37</v>
      </c>
    </row>
    <row r="142" spans="1:10" ht="16.5" customHeight="1">
      <c r="A142" s="3" t="s">
        <v>285</v>
      </c>
      <c r="B142" s="1">
        <v>14121702</v>
      </c>
      <c r="C142" s="1">
        <v>1412</v>
      </c>
      <c r="D142" s="1" t="s">
        <v>286</v>
      </c>
      <c r="E142" s="1">
        <v>0</v>
      </c>
      <c r="F142" s="1">
        <v>0</v>
      </c>
      <c r="G142" s="1">
        <v>0</v>
      </c>
      <c r="H142" s="1">
        <v>20</v>
      </c>
      <c r="I142" s="1">
        <v>17</v>
      </c>
      <c r="J142" s="1">
        <f t="shared" si="2"/>
        <v>37</v>
      </c>
    </row>
    <row r="143" spans="1:10" ht="16.5" customHeight="1">
      <c r="A143" s="3" t="s">
        <v>287</v>
      </c>
      <c r="B143" s="1">
        <v>14130207</v>
      </c>
      <c r="C143" s="1">
        <v>1413</v>
      </c>
      <c r="D143" s="1" t="s">
        <v>288</v>
      </c>
      <c r="E143" s="1">
        <v>1</v>
      </c>
      <c r="F143" s="1">
        <v>6</v>
      </c>
      <c r="G143" s="1">
        <v>0</v>
      </c>
      <c r="H143" s="1">
        <v>0</v>
      </c>
      <c r="I143" s="1">
        <v>12</v>
      </c>
      <c r="J143" s="1">
        <f t="shared" si="2"/>
        <v>19</v>
      </c>
    </row>
    <row r="144" spans="1:10" ht="16.5" customHeight="1">
      <c r="A144" s="3" t="s">
        <v>289</v>
      </c>
      <c r="B144" s="1">
        <v>14130302</v>
      </c>
      <c r="C144" s="1">
        <v>1413</v>
      </c>
      <c r="D144" s="1" t="s">
        <v>290</v>
      </c>
      <c r="E144" s="1">
        <v>0</v>
      </c>
      <c r="F144" s="1">
        <v>14</v>
      </c>
      <c r="G144" s="1">
        <v>6</v>
      </c>
      <c r="H144" s="1">
        <v>0</v>
      </c>
      <c r="I144" s="1">
        <v>0</v>
      </c>
      <c r="J144" s="1">
        <f t="shared" si="2"/>
        <v>20</v>
      </c>
    </row>
    <row r="145" spans="1:10" ht="16.5" customHeight="1">
      <c r="A145" s="3" t="s">
        <v>291</v>
      </c>
      <c r="B145" s="1">
        <v>14130403</v>
      </c>
      <c r="C145" s="1">
        <v>1413</v>
      </c>
      <c r="D145" s="1" t="s">
        <v>292</v>
      </c>
      <c r="E145" s="1">
        <v>0</v>
      </c>
      <c r="F145" s="1">
        <v>0</v>
      </c>
      <c r="G145" s="1">
        <v>0</v>
      </c>
      <c r="H145" s="1">
        <v>17</v>
      </c>
      <c r="I145" s="1">
        <v>11</v>
      </c>
      <c r="J145" s="1">
        <f t="shared" si="2"/>
        <v>28</v>
      </c>
    </row>
    <row r="146" spans="1:10" ht="16.5" customHeight="1">
      <c r="A146" s="3" t="s">
        <v>293</v>
      </c>
      <c r="B146" s="1">
        <v>14130412</v>
      </c>
      <c r="C146" s="1">
        <v>1413</v>
      </c>
      <c r="D146" s="1" t="s">
        <v>294</v>
      </c>
      <c r="E146" s="1">
        <v>0</v>
      </c>
      <c r="F146" s="1">
        <v>20</v>
      </c>
      <c r="G146" s="1">
        <v>28</v>
      </c>
      <c r="H146" s="1">
        <v>0</v>
      </c>
      <c r="I146" s="1">
        <v>0</v>
      </c>
      <c r="J146" s="1">
        <f t="shared" si="2"/>
        <v>48</v>
      </c>
    </row>
    <row r="147" spans="1:10" ht="16.5" customHeight="1">
      <c r="A147" s="3" t="s">
        <v>295</v>
      </c>
      <c r="B147" s="1">
        <v>14130502</v>
      </c>
      <c r="C147" s="1">
        <v>1413</v>
      </c>
      <c r="D147" s="1" t="s">
        <v>296</v>
      </c>
      <c r="E147" s="1">
        <v>0</v>
      </c>
      <c r="F147" s="1">
        <v>31</v>
      </c>
      <c r="G147" s="1">
        <v>8</v>
      </c>
      <c r="H147" s="1">
        <v>10</v>
      </c>
      <c r="I147" s="1">
        <v>17</v>
      </c>
      <c r="J147" s="1">
        <f t="shared" si="2"/>
        <v>66</v>
      </c>
    </row>
    <row r="148" spans="1:10" ht="16.5" customHeight="1">
      <c r="A148" s="3" t="s">
        <v>297</v>
      </c>
      <c r="B148" s="1">
        <v>14130607</v>
      </c>
      <c r="C148" s="1">
        <v>1413</v>
      </c>
      <c r="D148" s="1" t="s">
        <v>298</v>
      </c>
      <c r="E148" s="1">
        <v>0</v>
      </c>
      <c r="F148" s="1">
        <v>10</v>
      </c>
      <c r="G148" s="1">
        <v>0</v>
      </c>
      <c r="H148" s="1">
        <v>0</v>
      </c>
      <c r="I148" s="1">
        <v>0</v>
      </c>
      <c r="J148" s="1">
        <f t="shared" si="2"/>
        <v>10</v>
      </c>
    </row>
    <row r="149" spans="1:10" ht="16.5" customHeight="1">
      <c r="A149" s="3" t="s">
        <v>299</v>
      </c>
      <c r="B149" s="1">
        <v>14140101</v>
      </c>
      <c r="C149" s="1">
        <v>1414</v>
      </c>
      <c r="D149" s="1" t="s">
        <v>300</v>
      </c>
      <c r="E149" s="1">
        <v>0</v>
      </c>
      <c r="F149" s="1">
        <v>51</v>
      </c>
      <c r="G149" s="1">
        <v>3</v>
      </c>
      <c r="H149" s="1">
        <v>0</v>
      </c>
      <c r="I149" s="1">
        <v>1</v>
      </c>
      <c r="J149" s="1">
        <f t="shared" si="2"/>
        <v>55</v>
      </c>
    </row>
    <row r="150" spans="1:10" ht="16.5" customHeight="1">
      <c r="A150" s="3" t="s">
        <v>301</v>
      </c>
      <c r="B150" s="1">
        <v>14140109</v>
      </c>
      <c r="C150" s="1">
        <v>1414</v>
      </c>
      <c r="D150" s="1" t="s">
        <v>302</v>
      </c>
      <c r="E150" s="1">
        <v>0</v>
      </c>
      <c r="F150" s="1">
        <v>28</v>
      </c>
      <c r="G150" s="1">
        <v>25</v>
      </c>
      <c r="H150" s="1">
        <v>18</v>
      </c>
      <c r="I150" s="1">
        <v>22</v>
      </c>
      <c r="J150" s="1">
        <f t="shared" si="2"/>
        <v>93</v>
      </c>
    </row>
    <row r="151" spans="1:10" ht="16.5" customHeight="1">
      <c r="A151" s="3" t="s">
        <v>303</v>
      </c>
      <c r="B151" s="1">
        <v>14140206</v>
      </c>
      <c r="C151" s="1">
        <v>1414</v>
      </c>
      <c r="D151" s="1" t="s">
        <v>304</v>
      </c>
      <c r="E151" s="1">
        <v>2</v>
      </c>
      <c r="F151" s="1">
        <v>31</v>
      </c>
      <c r="G151" s="1">
        <v>2</v>
      </c>
      <c r="H151" s="1">
        <v>42</v>
      </c>
      <c r="I151" s="1">
        <v>5</v>
      </c>
      <c r="J151" s="1">
        <f t="shared" si="2"/>
        <v>82</v>
      </c>
    </row>
    <row r="152" spans="1:10" ht="16.5" customHeight="1">
      <c r="A152" s="3" t="s">
        <v>305</v>
      </c>
      <c r="B152" s="1">
        <v>14140310</v>
      </c>
      <c r="C152" s="1">
        <v>1414</v>
      </c>
      <c r="D152" s="1" t="s">
        <v>306</v>
      </c>
      <c r="E152" s="1">
        <v>0</v>
      </c>
      <c r="F152" s="1">
        <v>32</v>
      </c>
      <c r="G152" s="1">
        <v>4</v>
      </c>
      <c r="H152" s="1">
        <v>0</v>
      </c>
      <c r="I152" s="1">
        <v>0</v>
      </c>
      <c r="J152" s="1">
        <f t="shared" si="2"/>
        <v>36</v>
      </c>
    </row>
    <row r="153" spans="1:10" ht="16.5" customHeight="1">
      <c r="A153" s="3" t="s">
        <v>307</v>
      </c>
      <c r="B153" s="1">
        <v>14140401</v>
      </c>
      <c r="C153" s="1">
        <v>1414</v>
      </c>
      <c r="D153" s="1" t="s">
        <v>308</v>
      </c>
      <c r="E153" s="1">
        <v>0</v>
      </c>
      <c r="F153" s="1">
        <v>34</v>
      </c>
      <c r="G153" s="1">
        <v>4</v>
      </c>
      <c r="H153" s="1">
        <v>13</v>
      </c>
      <c r="I153" s="1">
        <v>23</v>
      </c>
      <c r="J153" s="1">
        <f t="shared" si="2"/>
        <v>74</v>
      </c>
    </row>
    <row r="154" spans="1:10" ht="16.5" customHeight="1">
      <c r="A154" s="3" t="s">
        <v>309</v>
      </c>
      <c r="B154" s="1">
        <v>14140506</v>
      </c>
      <c r="C154" s="1">
        <v>1414</v>
      </c>
      <c r="D154" s="1" t="s">
        <v>310</v>
      </c>
      <c r="E154" s="1">
        <v>10</v>
      </c>
      <c r="F154" s="1">
        <v>73</v>
      </c>
      <c r="G154" s="1">
        <v>2</v>
      </c>
      <c r="H154" s="1">
        <v>26</v>
      </c>
      <c r="I154" s="1">
        <v>15</v>
      </c>
      <c r="J154" s="1">
        <f t="shared" si="2"/>
        <v>126</v>
      </c>
    </row>
    <row r="155" spans="1:10" ht="16.5" customHeight="1">
      <c r="A155" s="3" t="s">
        <v>311</v>
      </c>
      <c r="B155" s="1">
        <v>14140702</v>
      </c>
      <c r="C155" s="1">
        <v>1414</v>
      </c>
      <c r="D155" s="1" t="s">
        <v>312</v>
      </c>
      <c r="E155" s="1">
        <v>0</v>
      </c>
      <c r="F155" s="1">
        <v>14</v>
      </c>
      <c r="G155" s="1">
        <v>182</v>
      </c>
      <c r="H155" s="1">
        <v>0</v>
      </c>
      <c r="I155" s="1">
        <v>0</v>
      </c>
      <c r="J155" s="1">
        <f t="shared" si="2"/>
        <v>196</v>
      </c>
    </row>
    <row r="156" spans="1:10" ht="16.5" customHeight="1">
      <c r="A156" s="3" t="s">
        <v>313</v>
      </c>
      <c r="B156" s="1">
        <v>14140805</v>
      </c>
      <c r="C156" s="1">
        <v>1414</v>
      </c>
      <c r="D156" s="1" t="s">
        <v>314</v>
      </c>
      <c r="E156" s="1">
        <v>1</v>
      </c>
      <c r="F156" s="1">
        <v>0</v>
      </c>
      <c r="G156" s="1">
        <v>0</v>
      </c>
      <c r="H156" s="1">
        <v>4</v>
      </c>
      <c r="I156" s="1">
        <v>1</v>
      </c>
      <c r="J156" s="1">
        <f t="shared" si="2"/>
        <v>6</v>
      </c>
    </row>
    <row r="157" spans="1:10" ht="16.5" customHeight="1">
      <c r="A157" s="3" t="s">
        <v>315</v>
      </c>
      <c r="B157" s="1">
        <v>14140902</v>
      </c>
      <c r="C157" s="1">
        <v>1414</v>
      </c>
      <c r="D157" s="1" t="s">
        <v>316</v>
      </c>
      <c r="E157" s="1">
        <v>2</v>
      </c>
      <c r="F157" s="1">
        <v>81</v>
      </c>
      <c r="G157" s="1">
        <v>6</v>
      </c>
      <c r="H157" s="1">
        <v>188</v>
      </c>
      <c r="I157" s="1">
        <v>34</v>
      </c>
      <c r="J157" s="1">
        <f t="shared" si="2"/>
        <v>311</v>
      </c>
    </row>
    <row r="158" spans="1:10" ht="16.5" customHeight="1">
      <c r="A158" s="3" t="s">
        <v>317</v>
      </c>
      <c r="B158" s="1">
        <v>14141009</v>
      </c>
      <c r="C158" s="1">
        <v>1414</v>
      </c>
      <c r="D158" s="1" t="s">
        <v>318</v>
      </c>
      <c r="E158" s="1">
        <v>0</v>
      </c>
      <c r="F158" s="1">
        <v>41</v>
      </c>
      <c r="G158" s="1">
        <v>1</v>
      </c>
      <c r="H158" s="1">
        <v>0</v>
      </c>
      <c r="I158" s="1">
        <v>0</v>
      </c>
      <c r="J158" s="1">
        <f t="shared" si="2"/>
        <v>42</v>
      </c>
    </row>
    <row r="159" spans="1:10" ht="16.5" customHeight="1">
      <c r="A159" s="3" t="s">
        <v>319</v>
      </c>
      <c r="B159" s="1">
        <v>14141105</v>
      </c>
      <c r="C159" s="1">
        <v>1414</v>
      </c>
      <c r="D159" s="1" t="s">
        <v>320</v>
      </c>
      <c r="E159" s="1">
        <v>0</v>
      </c>
      <c r="F159" s="1">
        <v>17</v>
      </c>
      <c r="G159" s="1">
        <v>31</v>
      </c>
      <c r="H159" s="1">
        <v>32</v>
      </c>
      <c r="I159" s="1">
        <v>65</v>
      </c>
      <c r="J159" s="1">
        <f t="shared" si="2"/>
        <v>145</v>
      </c>
    </row>
    <row r="160" spans="1:10" ht="16.5" customHeight="1">
      <c r="A160" s="3" t="s">
        <v>321</v>
      </c>
      <c r="B160" s="1">
        <v>14150301</v>
      </c>
      <c r="C160" s="1">
        <v>1415</v>
      </c>
      <c r="D160" s="1" t="s">
        <v>322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f t="shared" si="2"/>
        <v>0</v>
      </c>
    </row>
    <row r="161" spans="1:10" ht="16.5" customHeight="1">
      <c r="A161" s="3" t="s">
        <v>323</v>
      </c>
      <c r="B161" s="1">
        <v>14150702</v>
      </c>
      <c r="C161" s="1">
        <v>1415</v>
      </c>
      <c r="D161" s="1" t="s">
        <v>324</v>
      </c>
      <c r="E161" s="1">
        <v>0</v>
      </c>
      <c r="F161" s="1">
        <v>8</v>
      </c>
      <c r="G161" s="1">
        <v>0</v>
      </c>
      <c r="H161" s="1">
        <v>9</v>
      </c>
      <c r="I161" s="1">
        <v>4</v>
      </c>
      <c r="J161" s="1">
        <f t="shared" si="2"/>
        <v>21</v>
      </c>
    </row>
    <row r="162" spans="1:10" ht="16.5" customHeight="1">
      <c r="A162" s="3" t="s">
        <v>325</v>
      </c>
      <c r="B162" s="1">
        <v>14151002</v>
      </c>
      <c r="C162" s="1">
        <v>1415</v>
      </c>
      <c r="D162" s="1" t="s">
        <v>326</v>
      </c>
      <c r="E162" s="1">
        <v>0</v>
      </c>
      <c r="F162" s="1">
        <v>1</v>
      </c>
      <c r="G162" s="1">
        <v>2</v>
      </c>
      <c r="H162" s="1">
        <v>7</v>
      </c>
      <c r="I162" s="1">
        <v>23</v>
      </c>
      <c r="J162" s="1">
        <f t="shared" si="2"/>
        <v>33</v>
      </c>
    </row>
    <row r="163" spans="1:10" ht="16.5" customHeight="1">
      <c r="A163" s="3" t="s">
        <v>327</v>
      </c>
      <c r="B163" s="1">
        <v>14160101</v>
      </c>
      <c r="C163" s="1">
        <v>1416</v>
      </c>
      <c r="D163" s="1" t="s">
        <v>328</v>
      </c>
      <c r="E163" s="1">
        <v>0</v>
      </c>
      <c r="F163" s="1">
        <v>0</v>
      </c>
      <c r="G163" s="1">
        <v>0</v>
      </c>
      <c r="H163" s="1">
        <v>27</v>
      </c>
      <c r="I163" s="1">
        <v>1</v>
      </c>
      <c r="J163" s="1">
        <f t="shared" si="2"/>
        <v>28</v>
      </c>
    </row>
    <row r="164" spans="1:10" ht="16.5" customHeight="1">
      <c r="A164" s="3" t="s">
        <v>329</v>
      </c>
      <c r="B164" s="1">
        <v>14160306</v>
      </c>
      <c r="C164" s="1">
        <v>1416</v>
      </c>
      <c r="D164" s="1" t="s">
        <v>330</v>
      </c>
      <c r="E164" s="1">
        <v>0</v>
      </c>
      <c r="F164" s="1">
        <v>1</v>
      </c>
      <c r="G164" s="1">
        <v>0</v>
      </c>
      <c r="H164" s="1">
        <v>16</v>
      </c>
      <c r="I164" s="1">
        <v>4</v>
      </c>
      <c r="J164" s="1">
        <f t="shared" si="2"/>
        <v>21</v>
      </c>
    </row>
    <row r="165" spans="1:10" ht="16.5" customHeight="1">
      <c r="A165" s="3" t="s">
        <v>331</v>
      </c>
      <c r="B165" s="1">
        <v>14160403</v>
      </c>
      <c r="C165" s="1">
        <v>1416</v>
      </c>
      <c r="D165" s="1" t="s">
        <v>332</v>
      </c>
      <c r="E165" s="1">
        <v>0</v>
      </c>
      <c r="F165" s="1">
        <v>0</v>
      </c>
      <c r="G165" s="1">
        <v>0</v>
      </c>
      <c r="H165" s="1">
        <v>6</v>
      </c>
      <c r="I165" s="1">
        <v>12</v>
      </c>
      <c r="J165" s="1">
        <f t="shared" si="2"/>
        <v>18</v>
      </c>
    </row>
    <row r="166" spans="1:10" ht="16.5" customHeight="1">
      <c r="A166" s="3" t="s">
        <v>333</v>
      </c>
      <c r="B166" s="1">
        <v>14160505</v>
      </c>
      <c r="C166" s="1">
        <v>1416</v>
      </c>
      <c r="D166" s="1" t="s">
        <v>334</v>
      </c>
      <c r="E166" s="1">
        <v>0</v>
      </c>
      <c r="F166" s="1">
        <v>0</v>
      </c>
      <c r="G166" s="1">
        <v>1</v>
      </c>
      <c r="H166" s="1">
        <v>15</v>
      </c>
      <c r="I166" s="1">
        <v>22</v>
      </c>
      <c r="J166" s="1">
        <f t="shared" si="2"/>
        <v>38</v>
      </c>
    </row>
    <row r="167" spans="1:10" ht="16.5" customHeight="1">
      <c r="A167" s="3" t="s">
        <v>335</v>
      </c>
      <c r="B167" s="1">
        <v>14010406</v>
      </c>
      <c r="C167" s="1">
        <v>1401</v>
      </c>
      <c r="D167" s="1" t="s">
        <v>336</v>
      </c>
      <c r="E167" s="1">
        <v>21</v>
      </c>
      <c r="F167" s="1">
        <v>33</v>
      </c>
      <c r="G167" s="1">
        <v>9</v>
      </c>
      <c r="H167" s="1">
        <v>5</v>
      </c>
      <c r="I167" s="1">
        <v>91</v>
      </c>
      <c r="J167" s="1">
        <f t="shared" si="2"/>
        <v>159</v>
      </c>
    </row>
    <row r="168" spans="1:10" ht="16.5" customHeight="1">
      <c r="A168" s="1">
        <v>10471</v>
      </c>
      <c r="B168" s="1">
        <v>14010301</v>
      </c>
      <c r="C168" s="1">
        <v>1401</v>
      </c>
      <c r="D168" s="1" t="s">
        <v>337</v>
      </c>
      <c r="E168" s="1">
        <v>3</v>
      </c>
      <c r="F168" s="1">
        <v>34</v>
      </c>
      <c r="G168" s="1">
        <v>2</v>
      </c>
      <c r="H168" s="1">
        <v>0</v>
      </c>
      <c r="I168" s="1">
        <v>8</v>
      </c>
      <c r="J168" s="1">
        <f t="shared" si="2"/>
        <v>47</v>
      </c>
    </row>
    <row r="169" spans="1:10" ht="16.5" customHeight="1">
      <c r="A169" s="1">
        <v>10472</v>
      </c>
      <c r="B169" s="1">
        <v>14010501</v>
      </c>
      <c r="C169" s="1">
        <v>1401</v>
      </c>
      <c r="D169" s="1" t="s">
        <v>338</v>
      </c>
      <c r="E169" s="1">
        <v>12</v>
      </c>
      <c r="F169" s="1">
        <v>94</v>
      </c>
      <c r="G169" s="1">
        <v>8</v>
      </c>
      <c r="H169" s="1">
        <v>0</v>
      </c>
      <c r="I169" s="1">
        <v>0</v>
      </c>
      <c r="J169" s="1">
        <f t="shared" si="2"/>
        <v>114</v>
      </c>
    </row>
    <row r="170" spans="1:10" ht="16.5" customHeight="1">
      <c r="A170" s="1">
        <v>10688</v>
      </c>
      <c r="B170" s="1">
        <v>14120301</v>
      </c>
      <c r="C170" s="1">
        <v>1412</v>
      </c>
      <c r="D170" s="1" t="s">
        <v>339</v>
      </c>
      <c r="E170" s="1">
        <v>1</v>
      </c>
      <c r="F170" s="1">
        <v>20</v>
      </c>
      <c r="G170" s="1">
        <v>17</v>
      </c>
      <c r="H170" s="1">
        <v>44</v>
      </c>
      <c r="I170" s="1">
        <v>65</v>
      </c>
      <c r="J170" s="1">
        <f t="shared" si="2"/>
        <v>147</v>
      </c>
    </row>
    <row r="171" spans="1:10" ht="16.5" customHeight="1">
      <c r="A171" s="1">
        <v>10768</v>
      </c>
      <c r="B171" s="1">
        <v>14020102</v>
      </c>
      <c r="C171" s="1">
        <v>1402</v>
      </c>
      <c r="D171" s="1" t="s">
        <v>340</v>
      </c>
      <c r="E171" s="1">
        <v>7</v>
      </c>
      <c r="F171" s="1">
        <v>115</v>
      </c>
      <c r="G171" s="1">
        <v>54</v>
      </c>
      <c r="H171" s="1">
        <v>39</v>
      </c>
      <c r="I171" s="1">
        <v>77</v>
      </c>
      <c r="J171" s="1">
        <f t="shared" si="2"/>
        <v>292</v>
      </c>
    </row>
    <row r="172" spans="1:10" ht="16.5" customHeight="1">
      <c r="A172" s="1">
        <v>10770</v>
      </c>
      <c r="B172" s="1">
        <v>14040102</v>
      </c>
      <c r="C172" s="1">
        <v>1404</v>
      </c>
      <c r="D172" s="1" t="s">
        <v>341</v>
      </c>
      <c r="E172" s="1">
        <v>2</v>
      </c>
      <c r="F172" s="1">
        <v>0</v>
      </c>
      <c r="G172" s="1">
        <v>0</v>
      </c>
      <c r="H172" s="1">
        <v>0</v>
      </c>
      <c r="I172" s="1">
        <v>0</v>
      </c>
      <c r="J172" s="1">
        <f t="shared" si="2"/>
        <v>2</v>
      </c>
    </row>
    <row r="173" spans="1:10" ht="16.5" customHeight="1">
      <c r="A173" s="1">
        <v>10771</v>
      </c>
      <c r="B173" s="1">
        <v>14050402</v>
      </c>
      <c r="C173" s="1">
        <v>1405</v>
      </c>
      <c r="D173" s="1" t="s">
        <v>342</v>
      </c>
      <c r="E173" s="1">
        <v>1</v>
      </c>
      <c r="F173" s="1">
        <v>5</v>
      </c>
      <c r="G173" s="1">
        <v>26</v>
      </c>
      <c r="H173" s="1">
        <v>0</v>
      </c>
      <c r="I173" s="1">
        <v>0</v>
      </c>
      <c r="J173" s="1">
        <f t="shared" si="2"/>
        <v>32</v>
      </c>
    </row>
    <row r="174" spans="1:10" ht="16.5" customHeight="1">
      <c r="A174" s="1">
        <v>10772</v>
      </c>
      <c r="B174" s="1">
        <v>14060111</v>
      </c>
      <c r="C174" s="1">
        <v>1406</v>
      </c>
      <c r="D174" s="1" t="s">
        <v>343</v>
      </c>
      <c r="E174" s="1">
        <v>5</v>
      </c>
      <c r="F174" s="1">
        <v>19</v>
      </c>
      <c r="G174" s="1">
        <v>74</v>
      </c>
      <c r="H174" s="1">
        <v>48</v>
      </c>
      <c r="I174" s="1">
        <v>81</v>
      </c>
      <c r="J174" s="1">
        <f t="shared" si="2"/>
        <v>227</v>
      </c>
    </row>
    <row r="175" spans="1:10" ht="16.5" customHeight="1">
      <c r="A175" s="1">
        <v>10773</v>
      </c>
      <c r="B175" s="1">
        <v>14070105</v>
      </c>
      <c r="C175" s="1">
        <v>1407</v>
      </c>
      <c r="D175" s="1" t="s">
        <v>344</v>
      </c>
      <c r="E175" s="1">
        <v>0</v>
      </c>
      <c r="F175" s="1">
        <v>16</v>
      </c>
      <c r="G175" s="1">
        <v>27</v>
      </c>
      <c r="H175" s="1">
        <v>72</v>
      </c>
      <c r="I175" s="1">
        <v>34</v>
      </c>
      <c r="J175" s="1">
        <f t="shared" si="2"/>
        <v>149</v>
      </c>
    </row>
    <row r="176" spans="1:10" ht="16.5" customHeight="1">
      <c r="A176" s="1">
        <v>10774</v>
      </c>
      <c r="B176" s="1">
        <v>14080105</v>
      </c>
      <c r="C176" s="1">
        <v>1408</v>
      </c>
      <c r="D176" s="1" t="s">
        <v>345</v>
      </c>
      <c r="E176" s="1">
        <v>0</v>
      </c>
      <c r="F176" s="1">
        <v>1</v>
      </c>
      <c r="G176" s="1">
        <v>4</v>
      </c>
      <c r="H176" s="1">
        <v>0</v>
      </c>
      <c r="I176" s="1">
        <v>0</v>
      </c>
      <c r="J176" s="1">
        <f t="shared" si="2"/>
        <v>5</v>
      </c>
    </row>
    <row r="177" spans="1:10" ht="16.5" customHeight="1">
      <c r="A177" s="1">
        <v>10775</v>
      </c>
      <c r="B177" s="1">
        <v>14090105</v>
      </c>
      <c r="C177" s="1">
        <v>1409</v>
      </c>
      <c r="D177" s="1" t="s">
        <v>346</v>
      </c>
      <c r="E177" s="1">
        <v>7</v>
      </c>
      <c r="F177" s="1">
        <v>50</v>
      </c>
      <c r="G177" s="1">
        <v>5</v>
      </c>
      <c r="H177" s="1">
        <v>31</v>
      </c>
      <c r="I177" s="1">
        <v>55</v>
      </c>
      <c r="J177" s="1">
        <f t="shared" si="2"/>
        <v>148</v>
      </c>
    </row>
    <row r="178" spans="1:10" ht="16.5" customHeight="1">
      <c r="A178" s="1">
        <v>10776</v>
      </c>
      <c r="B178" s="1">
        <v>14100303</v>
      </c>
      <c r="C178" s="1">
        <v>1410</v>
      </c>
      <c r="D178" s="1" t="s">
        <v>347</v>
      </c>
      <c r="E178" s="1">
        <v>9</v>
      </c>
      <c r="F178" s="1">
        <v>91</v>
      </c>
      <c r="G178" s="1">
        <v>0</v>
      </c>
      <c r="H178" s="1">
        <v>0</v>
      </c>
      <c r="I178" s="1">
        <v>56</v>
      </c>
      <c r="J178" s="1">
        <f t="shared" si="2"/>
        <v>156</v>
      </c>
    </row>
    <row r="179" spans="1:10" ht="16.5" customHeight="1">
      <c r="A179" s="1">
        <v>10777</v>
      </c>
      <c r="B179" s="1">
        <v>14110405</v>
      </c>
      <c r="C179" s="1">
        <v>1411</v>
      </c>
      <c r="D179" s="1" t="s">
        <v>348</v>
      </c>
      <c r="E179" s="1">
        <v>4</v>
      </c>
      <c r="F179" s="1">
        <v>55</v>
      </c>
      <c r="G179" s="1">
        <v>10</v>
      </c>
      <c r="H179" s="1">
        <v>15</v>
      </c>
      <c r="I179" s="1">
        <v>17</v>
      </c>
      <c r="J179" s="1">
        <f t="shared" si="2"/>
        <v>101</v>
      </c>
    </row>
    <row r="180" spans="1:10" ht="16.5" customHeight="1">
      <c r="A180" s="1">
        <v>10778</v>
      </c>
      <c r="B180" s="1">
        <v>14130101</v>
      </c>
      <c r="C180" s="1">
        <v>1413</v>
      </c>
      <c r="D180" s="1" t="s">
        <v>349</v>
      </c>
      <c r="E180" s="1">
        <v>2</v>
      </c>
      <c r="F180" s="1">
        <v>1</v>
      </c>
      <c r="G180" s="1">
        <v>11</v>
      </c>
      <c r="H180" s="1">
        <v>13</v>
      </c>
      <c r="I180" s="1">
        <v>57</v>
      </c>
      <c r="J180" s="1">
        <f t="shared" si="2"/>
        <v>84</v>
      </c>
    </row>
    <row r="181" spans="1:10" ht="16.5" customHeight="1">
      <c r="A181" s="1">
        <v>10779</v>
      </c>
      <c r="B181" s="1">
        <v>14141005</v>
      </c>
      <c r="C181" s="1">
        <v>1414</v>
      </c>
      <c r="D181" s="1" t="s">
        <v>350</v>
      </c>
      <c r="E181" s="1">
        <v>1</v>
      </c>
      <c r="F181" s="1">
        <v>8</v>
      </c>
      <c r="G181" s="1">
        <v>1</v>
      </c>
      <c r="H181" s="1">
        <v>2</v>
      </c>
      <c r="I181" s="1">
        <v>2</v>
      </c>
      <c r="J181" s="1">
        <f t="shared" si="2"/>
        <v>14</v>
      </c>
    </row>
    <row r="182" spans="1:10" ht="16.5" customHeight="1">
      <c r="A182" s="1">
        <v>10780</v>
      </c>
      <c r="B182" s="1">
        <v>14150106</v>
      </c>
      <c r="C182" s="1">
        <v>1415</v>
      </c>
      <c r="D182" s="1" t="s">
        <v>351</v>
      </c>
      <c r="E182" s="1">
        <v>0</v>
      </c>
      <c r="F182" s="1">
        <v>16</v>
      </c>
      <c r="G182" s="1">
        <v>3</v>
      </c>
      <c r="H182" s="1">
        <v>13</v>
      </c>
      <c r="I182" s="1">
        <v>29</v>
      </c>
      <c r="J182" s="1">
        <f t="shared" si="2"/>
        <v>61</v>
      </c>
    </row>
    <row r="183" spans="1:10" ht="16.5" customHeight="1">
      <c r="A183" s="1">
        <v>14415</v>
      </c>
      <c r="B183" s="1">
        <v>14010300</v>
      </c>
      <c r="C183" s="1">
        <v>1401</v>
      </c>
      <c r="D183" s="1" t="s">
        <v>352</v>
      </c>
      <c r="E183" s="1">
        <v>0</v>
      </c>
      <c r="F183" s="1">
        <v>3</v>
      </c>
      <c r="G183" s="1">
        <v>0</v>
      </c>
      <c r="H183" s="1">
        <v>0</v>
      </c>
      <c r="I183" s="1">
        <v>0</v>
      </c>
      <c r="J183" s="1">
        <f t="shared" si="2"/>
        <v>3</v>
      </c>
    </row>
    <row r="184" spans="1:10" ht="16.5" customHeight="1">
      <c r="A184" s="1">
        <v>14915</v>
      </c>
      <c r="B184" s="1">
        <v>14100105</v>
      </c>
      <c r="C184" s="1">
        <v>1410</v>
      </c>
      <c r="D184" s="1" t="s">
        <v>353</v>
      </c>
      <c r="E184" s="1">
        <v>0</v>
      </c>
      <c r="F184" s="1">
        <v>6</v>
      </c>
      <c r="G184" s="1">
        <v>0</v>
      </c>
      <c r="H184" s="1">
        <v>0</v>
      </c>
      <c r="I184" s="1">
        <v>0</v>
      </c>
      <c r="J184" s="1">
        <f t="shared" si="2"/>
        <v>6</v>
      </c>
    </row>
    <row r="185" spans="1:10" ht="16.5" customHeight="1">
      <c r="A185" s="1">
        <v>21484</v>
      </c>
      <c r="B185" s="1">
        <v>14010104</v>
      </c>
      <c r="C185" s="1">
        <v>1401</v>
      </c>
      <c r="D185" s="1" t="s">
        <v>354</v>
      </c>
      <c r="E185" s="1">
        <v>2</v>
      </c>
      <c r="F185" s="1">
        <v>29</v>
      </c>
      <c r="G185" s="1">
        <v>0</v>
      </c>
      <c r="H185" s="1">
        <v>16</v>
      </c>
      <c r="I185" s="1">
        <v>0</v>
      </c>
      <c r="J185" s="1">
        <f t="shared" si="2"/>
        <v>47</v>
      </c>
    </row>
    <row r="186" spans="1:10" ht="16.5" customHeight="1">
      <c r="A186" s="1">
        <v>21485</v>
      </c>
      <c r="B186" s="1">
        <v>14010303</v>
      </c>
      <c r="C186" s="1">
        <v>1401</v>
      </c>
      <c r="D186" s="1" t="s">
        <v>355</v>
      </c>
      <c r="E186" s="1">
        <v>16</v>
      </c>
      <c r="F186" s="1">
        <v>10</v>
      </c>
      <c r="G186" s="1">
        <v>0</v>
      </c>
      <c r="H186" s="1">
        <v>0</v>
      </c>
      <c r="I186" s="1">
        <v>0</v>
      </c>
      <c r="J186" s="1">
        <f t="shared" si="2"/>
        <v>26</v>
      </c>
    </row>
    <row r="187" spans="1:10" ht="16.5" customHeight="1">
      <c r="A187" s="1">
        <v>23782</v>
      </c>
      <c r="B187" s="1">
        <v>14061002</v>
      </c>
      <c r="C187" s="1">
        <v>1406</v>
      </c>
      <c r="D187" s="1" t="s">
        <v>356</v>
      </c>
      <c r="E187" s="1">
        <v>0</v>
      </c>
      <c r="F187" s="1">
        <v>19</v>
      </c>
      <c r="G187" s="1">
        <v>3</v>
      </c>
      <c r="H187" s="1">
        <v>3</v>
      </c>
      <c r="I187" s="1">
        <v>3</v>
      </c>
      <c r="J187" s="1">
        <f t="shared" si="2"/>
        <v>28</v>
      </c>
    </row>
  </sheetData>
  <mergeCells count="1">
    <mergeCell ref="E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workbookViewId="0">
      <selection activeCell="E18" sqref="E18"/>
    </sheetView>
  </sheetViews>
  <sheetFormatPr defaultColWidth="15.625" defaultRowHeight="16.5" customHeight="1"/>
  <cols>
    <col min="1" max="1" width="8.5" style="1" bestFit="1" customWidth="1"/>
    <col min="2" max="7" width="6.875" style="1" customWidth="1"/>
    <col min="8" max="16384" width="15.625" style="1"/>
  </cols>
  <sheetData>
    <row r="1" spans="1:7" ht="16.5" customHeight="1">
      <c r="B1" s="114"/>
      <c r="C1" s="114"/>
      <c r="D1" s="114"/>
      <c r="E1" s="114"/>
      <c r="F1" s="114"/>
      <c r="G1" s="2"/>
    </row>
    <row r="2" spans="1:7" s="2" customFormat="1" ht="16.5" customHeight="1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422</v>
      </c>
    </row>
    <row r="3" spans="1:7" ht="16.5" customHeight="1">
      <c r="A3" s="3" t="s">
        <v>9</v>
      </c>
      <c r="B3" s="1">
        <v>1</v>
      </c>
      <c r="C3" s="1">
        <v>41</v>
      </c>
      <c r="D3" s="1">
        <v>0</v>
      </c>
      <c r="E3" s="1">
        <v>0</v>
      </c>
      <c r="F3" s="1">
        <v>4</v>
      </c>
      <c r="G3" s="1">
        <f>SUM(B3:F3)</f>
        <v>46</v>
      </c>
    </row>
    <row r="4" spans="1:7" ht="16.5" customHeight="1">
      <c r="A4" s="3" t="s">
        <v>11</v>
      </c>
      <c r="B4" s="1">
        <v>4</v>
      </c>
      <c r="C4" s="1">
        <v>92</v>
      </c>
      <c r="D4" s="1">
        <v>12</v>
      </c>
      <c r="E4" s="1">
        <v>36</v>
      </c>
      <c r="F4" s="1">
        <v>91</v>
      </c>
      <c r="G4" s="1">
        <f t="shared" ref="G4:G67" si="0">SUM(B4:F4)</f>
        <v>235</v>
      </c>
    </row>
    <row r="5" spans="1:7" ht="16.5" customHeight="1">
      <c r="A5" s="3" t="s">
        <v>13</v>
      </c>
      <c r="B5" s="1">
        <v>0</v>
      </c>
      <c r="C5" s="1">
        <v>22</v>
      </c>
      <c r="D5" s="1">
        <v>5</v>
      </c>
      <c r="E5" s="1">
        <v>1</v>
      </c>
      <c r="F5" s="1">
        <v>14</v>
      </c>
      <c r="G5" s="1">
        <f t="shared" si="0"/>
        <v>42</v>
      </c>
    </row>
    <row r="6" spans="1:7" ht="16.5" customHeight="1">
      <c r="A6" s="3" t="s">
        <v>15</v>
      </c>
      <c r="B6" s="1">
        <v>2</v>
      </c>
      <c r="C6" s="1">
        <v>12</v>
      </c>
      <c r="D6" s="1">
        <v>2</v>
      </c>
      <c r="E6" s="1">
        <v>8</v>
      </c>
      <c r="F6" s="1">
        <v>18</v>
      </c>
      <c r="G6" s="1">
        <f t="shared" si="0"/>
        <v>42</v>
      </c>
    </row>
    <row r="7" spans="1:7" ht="16.5" customHeight="1">
      <c r="A7" s="3" t="s">
        <v>17</v>
      </c>
      <c r="B7" s="1">
        <v>3</v>
      </c>
      <c r="C7" s="1">
        <v>20</v>
      </c>
      <c r="D7" s="1">
        <v>30</v>
      </c>
      <c r="E7" s="1">
        <v>38</v>
      </c>
      <c r="F7" s="1">
        <v>143</v>
      </c>
      <c r="G7" s="1">
        <f t="shared" si="0"/>
        <v>234</v>
      </c>
    </row>
    <row r="8" spans="1:7" ht="16.5" customHeight="1">
      <c r="A8" s="3" t="s">
        <v>19</v>
      </c>
      <c r="B8" s="1">
        <v>1</v>
      </c>
      <c r="C8" s="1">
        <v>44</v>
      </c>
      <c r="D8" s="1">
        <v>0</v>
      </c>
      <c r="E8" s="1">
        <v>18</v>
      </c>
      <c r="F8" s="1">
        <v>181</v>
      </c>
      <c r="G8" s="1">
        <f t="shared" si="0"/>
        <v>244</v>
      </c>
    </row>
    <row r="9" spans="1:7" ht="16.5" customHeight="1">
      <c r="A9" s="3" t="s">
        <v>21</v>
      </c>
      <c r="B9" s="1">
        <v>0</v>
      </c>
      <c r="C9" s="1">
        <v>2</v>
      </c>
      <c r="D9" s="1">
        <v>0</v>
      </c>
      <c r="E9" s="1">
        <v>0</v>
      </c>
      <c r="F9" s="1">
        <v>0</v>
      </c>
      <c r="G9" s="1">
        <f t="shared" si="0"/>
        <v>2</v>
      </c>
    </row>
    <row r="10" spans="1:7" ht="16.5" customHeight="1">
      <c r="A10" s="3" t="s">
        <v>23</v>
      </c>
      <c r="B10" s="1">
        <v>4</v>
      </c>
      <c r="C10" s="1">
        <v>110</v>
      </c>
      <c r="D10" s="1">
        <v>114</v>
      </c>
      <c r="E10" s="1">
        <v>14</v>
      </c>
      <c r="F10" s="1">
        <v>37</v>
      </c>
      <c r="G10" s="1">
        <f t="shared" si="0"/>
        <v>279</v>
      </c>
    </row>
    <row r="11" spans="1:7" ht="16.5" customHeight="1">
      <c r="A11" s="3" t="s">
        <v>25</v>
      </c>
      <c r="B11" s="1">
        <v>2</v>
      </c>
      <c r="C11" s="1">
        <v>49</v>
      </c>
      <c r="D11" s="1">
        <v>8</v>
      </c>
      <c r="E11" s="1">
        <v>78</v>
      </c>
      <c r="F11" s="1">
        <v>84</v>
      </c>
      <c r="G11" s="1">
        <f t="shared" si="0"/>
        <v>221</v>
      </c>
    </row>
    <row r="12" spans="1:7" ht="16.5" customHeight="1">
      <c r="A12" s="3" t="s">
        <v>27</v>
      </c>
      <c r="B12" s="1">
        <v>1</v>
      </c>
      <c r="C12" s="1">
        <v>51</v>
      </c>
      <c r="D12" s="1">
        <v>1</v>
      </c>
      <c r="E12" s="1">
        <v>18</v>
      </c>
      <c r="F12" s="1">
        <v>8</v>
      </c>
      <c r="G12" s="1">
        <f t="shared" si="0"/>
        <v>79</v>
      </c>
    </row>
    <row r="13" spans="1:7" ht="16.5" customHeight="1">
      <c r="A13" s="3" t="s">
        <v>29</v>
      </c>
      <c r="B13" s="1">
        <v>1</v>
      </c>
      <c r="C13" s="1">
        <v>79</v>
      </c>
      <c r="D13" s="1">
        <v>31</v>
      </c>
      <c r="E13" s="1">
        <v>40</v>
      </c>
      <c r="F13" s="1">
        <v>111</v>
      </c>
      <c r="G13" s="1">
        <f t="shared" si="0"/>
        <v>262</v>
      </c>
    </row>
    <row r="14" spans="1:7" ht="16.5" customHeight="1">
      <c r="A14" s="3" t="s">
        <v>31</v>
      </c>
      <c r="B14" s="1">
        <v>2</v>
      </c>
      <c r="C14" s="1">
        <v>7</v>
      </c>
      <c r="D14" s="1">
        <v>1</v>
      </c>
      <c r="E14" s="1">
        <v>1</v>
      </c>
      <c r="F14" s="1">
        <v>17</v>
      </c>
      <c r="G14" s="1">
        <f t="shared" si="0"/>
        <v>28</v>
      </c>
    </row>
    <row r="15" spans="1:7" ht="16.5" customHeight="1">
      <c r="A15" s="3" t="s">
        <v>33</v>
      </c>
      <c r="B15" s="1">
        <v>1</v>
      </c>
      <c r="C15" s="1">
        <v>22</v>
      </c>
      <c r="D15" s="1">
        <v>15</v>
      </c>
      <c r="E15" s="1">
        <v>46</v>
      </c>
      <c r="F15" s="1">
        <v>24</v>
      </c>
      <c r="G15" s="1">
        <f t="shared" si="0"/>
        <v>108</v>
      </c>
    </row>
    <row r="16" spans="1:7" ht="16.5" customHeight="1">
      <c r="A16" s="3" t="s">
        <v>35</v>
      </c>
      <c r="B16" s="1">
        <v>0</v>
      </c>
      <c r="C16" s="1">
        <v>59</v>
      </c>
      <c r="D16" s="1">
        <v>0</v>
      </c>
      <c r="E16" s="1">
        <v>31</v>
      </c>
      <c r="F16" s="1">
        <v>42</v>
      </c>
      <c r="G16" s="1">
        <f t="shared" si="0"/>
        <v>132</v>
      </c>
    </row>
    <row r="17" spans="1:7" ht="16.5" customHeight="1">
      <c r="A17" s="3" t="s">
        <v>37</v>
      </c>
      <c r="B17" s="1">
        <v>0</v>
      </c>
      <c r="C17" s="1">
        <v>11</v>
      </c>
      <c r="D17" s="1">
        <v>4</v>
      </c>
      <c r="E17" s="1">
        <v>0</v>
      </c>
      <c r="F17" s="1">
        <v>0</v>
      </c>
      <c r="G17" s="1">
        <f t="shared" si="0"/>
        <v>15</v>
      </c>
    </row>
    <row r="18" spans="1:7" ht="16.5" customHeight="1">
      <c r="A18" s="3" t="s">
        <v>39</v>
      </c>
      <c r="B18" s="1">
        <v>12</v>
      </c>
      <c r="C18" s="1">
        <v>70</v>
      </c>
      <c r="D18" s="1">
        <v>39</v>
      </c>
      <c r="E18" s="1">
        <v>36</v>
      </c>
      <c r="F18" s="1">
        <v>106</v>
      </c>
      <c r="G18" s="1">
        <f t="shared" si="0"/>
        <v>263</v>
      </c>
    </row>
    <row r="19" spans="1:7" ht="16.5" customHeight="1">
      <c r="A19" s="3" t="s">
        <v>41</v>
      </c>
      <c r="B19" s="1">
        <v>0</v>
      </c>
      <c r="C19" s="1">
        <v>5</v>
      </c>
      <c r="D19" s="1">
        <v>2</v>
      </c>
      <c r="E19" s="1">
        <v>19</v>
      </c>
      <c r="F19" s="1">
        <v>0</v>
      </c>
      <c r="G19" s="1">
        <f t="shared" si="0"/>
        <v>26</v>
      </c>
    </row>
    <row r="20" spans="1:7" ht="16.5" customHeight="1">
      <c r="A20" s="3" t="s">
        <v>43</v>
      </c>
      <c r="B20" s="1">
        <v>5</v>
      </c>
      <c r="C20" s="1">
        <v>68</v>
      </c>
      <c r="D20" s="1">
        <v>59</v>
      </c>
      <c r="E20" s="1">
        <v>45</v>
      </c>
      <c r="F20" s="1">
        <v>47</v>
      </c>
      <c r="G20" s="1">
        <f t="shared" si="0"/>
        <v>224</v>
      </c>
    </row>
    <row r="21" spans="1:7" ht="16.5" customHeight="1">
      <c r="A21" s="3" t="s">
        <v>45</v>
      </c>
      <c r="B21" s="1">
        <v>0</v>
      </c>
      <c r="C21" s="1">
        <v>6</v>
      </c>
      <c r="D21" s="1">
        <v>3</v>
      </c>
      <c r="E21" s="1">
        <v>10</v>
      </c>
      <c r="F21" s="1">
        <v>7</v>
      </c>
      <c r="G21" s="1">
        <f t="shared" si="0"/>
        <v>26</v>
      </c>
    </row>
    <row r="22" spans="1:7" ht="16.5" customHeight="1">
      <c r="A22" s="3" t="s">
        <v>47</v>
      </c>
      <c r="B22" s="1">
        <v>0</v>
      </c>
      <c r="C22" s="1">
        <v>13</v>
      </c>
      <c r="D22" s="1">
        <v>0</v>
      </c>
      <c r="E22" s="1">
        <v>0</v>
      </c>
      <c r="F22" s="1">
        <v>0</v>
      </c>
      <c r="G22" s="1">
        <f t="shared" si="0"/>
        <v>13</v>
      </c>
    </row>
    <row r="23" spans="1:7" ht="16.5" customHeight="1">
      <c r="A23" s="3" t="s">
        <v>49</v>
      </c>
      <c r="B23" s="1">
        <v>1</v>
      </c>
      <c r="C23" s="1">
        <v>0</v>
      </c>
      <c r="D23" s="1">
        <v>0</v>
      </c>
      <c r="E23" s="1">
        <v>55</v>
      </c>
      <c r="F23" s="1">
        <v>46</v>
      </c>
      <c r="G23" s="1">
        <f t="shared" si="0"/>
        <v>102</v>
      </c>
    </row>
    <row r="24" spans="1:7" ht="16.5" customHeight="1">
      <c r="A24" s="3" t="s">
        <v>51</v>
      </c>
      <c r="B24" s="1">
        <v>1</v>
      </c>
      <c r="C24" s="1">
        <v>41</v>
      </c>
      <c r="D24" s="1">
        <v>69</v>
      </c>
      <c r="E24" s="1">
        <v>87</v>
      </c>
      <c r="F24" s="1">
        <v>33</v>
      </c>
      <c r="G24" s="1">
        <f t="shared" si="0"/>
        <v>231</v>
      </c>
    </row>
    <row r="25" spans="1:7" ht="16.5" customHeight="1">
      <c r="A25" s="3" t="s">
        <v>53</v>
      </c>
      <c r="B25" s="1">
        <v>0</v>
      </c>
      <c r="C25" s="1">
        <v>4</v>
      </c>
      <c r="D25" s="1">
        <v>0</v>
      </c>
      <c r="E25" s="1">
        <v>0</v>
      </c>
      <c r="F25" s="1">
        <v>0</v>
      </c>
      <c r="G25" s="1">
        <f t="shared" si="0"/>
        <v>4</v>
      </c>
    </row>
    <row r="26" spans="1:7" ht="16.5" customHeight="1">
      <c r="A26" s="3" t="s">
        <v>55</v>
      </c>
      <c r="B26" s="1">
        <v>0</v>
      </c>
      <c r="C26" s="1">
        <v>0</v>
      </c>
      <c r="D26" s="1">
        <v>0</v>
      </c>
      <c r="E26" s="1">
        <v>0</v>
      </c>
      <c r="F26" s="1">
        <v>5</v>
      </c>
      <c r="G26" s="1">
        <f t="shared" si="0"/>
        <v>5</v>
      </c>
    </row>
    <row r="27" spans="1:7" ht="16.5" customHeight="1">
      <c r="A27" s="3" t="s">
        <v>57</v>
      </c>
      <c r="B27" s="1">
        <v>0</v>
      </c>
      <c r="C27" s="1">
        <v>0</v>
      </c>
      <c r="D27" s="1">
        <v>0</v>
      </c>
      <c r="E27" s="1">
        <v>0</v>
      </c>
      <c r="F27" s="1">
        <v>2</v>
      </c>
      <c r="G27" s="1">
        <f t="shared" si="0"/>
        <v>2</v>
      </c>
    </row>
    <row r="28" spans="1:7" ht="16.5" customHeight="1">
      <c r="A28" s="3" t="s">
        <v>59</v>
      </c>
      <c r="B28" s="1">
        <v>3</v>
      </c>
      <c r="C28" s="1">
        <v>5</v>
      </c>
      <c r="D28" s="1">
        <v>0</v>
      </c>
      <c r="E28" s="1">
        <v>0</v>
      </c>
      <c r="F28" s="1">
        <v>0</v>
      </c>
      <c r="G28" s="1">
        <f t="shared" si="0"/>
        <v>8</v>
      </c>
    </row>
    <row r="29" spans="1:7" ht="16.5" customHeight="1">
      <c r="A29" s="3" t="s">
        <v>61</v>
      </c>
      <c r="B29" s="1">
        <v>0</v>
      </c>
      <c r="C29" s="1">
        <v>11</v>
      </c>
      <c r="D29" s="1">
        <v>0</v>
      </c>
      <c r="E29" s="1">
        <v>0</v>
      </c>
      <c r="F29" s="1">
        <v>0</v>
      </c>
      <c r="G29" s="1">
        <f t="shared" si="0"/>
        <v>11</v>
      </c>
    </row>
    <row r="30" spans="1:7" ht="16.5" customHeight="1">
      <c r="A30" s="3" t="s">
        <v>63</v>
      </c>
      <c r="B30" s="1">
        <v>1</v>
      </c>
      <c r="C30" s="1">
        <v>60</v>
      </c>
      <c r="D30" s="1">
        <v>26</v>
      </c>
      <c r="E30" s="1">
        <v>72</v>
      </c>
      <c r="F30" s="1">
        <v>60</v>
      </c>
      <c r="G30" s="1">
        <f t="shared" si="0"/>
        <v>219</v>
      </c>
    </row>
    <row r="31" spans="1:7" ht="16.5" customHeight="1">
      <c r="A31" s="3" t="s">
        <v>65</v>
      </c>
      <c r="B31" s="1">
        <v>0</v>
      </c>
      <c r="C31" s="1">
        <v>14</v>
      </c>
      <c r="D31" s="1">
        <v>5</v>
      </c>
      <c r="E31" s="1">
        <v>45</v>
      </c>
      <c r="F31" s="1">
        <v>53</v>
      </c>
      <c r="G31" s="1">
        <f t="shared" si="0"/>
        <v>117</v>
      </c>
    </row>
    <row r="32" spans="1:7" ht="16.5" customHeight="1">
      <c r="A32" s="3" t="s">
        <v>67</v>
      </c>
      <c r="B32" s="1">
        <v>0</v>
      </c>
      <c r="C32" s="1">
        <v>0</v>
      </c>
      <c r="D32" s="1">
        <v>0</v>
      </c>
      <c r="E32" s="1">
        <v>23</v>
      </c>
      <c r="F32" s="1">
        <v>1</v>
      </c>
      <c r="G32" s="1">
        <f t="shared" si="0"/>
        <v>24</v>
      </c>
    </row>
    <row r="33" spans="1:7" ht="16.5" customHeight="1">
      <c r="A33" s="3" t="s">
        <v>69</v>
      </c>
      <c r="B33" s="1">
        <v>0</v>
      </c>
      <c r="C33" s="1">
        <v>36</v>
      </c>
      <c r="D33" s="1">
        <v>14</v>
      </c>
      <c r="E33" s="1">
        <v>29</v>
      </c>
      <c r="F33" s="1">
        <v>140</v>
      </c>
      <c r="G33" s="1">
        <f t="shared" si="0"/>
        <v>219</v>
      </c>
    </row>
    <row r="34" spans="1:7" ht="16.5" customHeight="1">
      <c r="A34" s="3" t="s">
        <v>71</v>
      </c>
      <c r="B34" s="1">
        <v>0</v>
      </c>
      <c r="C34" s="1">
        <v>2</v>
      </c>
      <c r="D34" s="1">
        <v>1</v>
      </c>
      <c r="E34" s="1">
        <v>0</v>
      </c>
      <c r="F34" s="1">
        <v>9</v>
      </c>
      <c r="G34" s="1">
        <f t="shared" si="0"/>
        <v>12</v>
      </c>
    </row>
    <row r="35" spans="1:7" ht="16.5" customHeight="1">
      <c r="A35" s="3" t="s">
        <v>73</v>
      </c>
      <c r="B35" s="1">
        <v>2</v>
      </c>
      <c r="C35" s="1">
        <v>21</v>
      </c>
      <c r="D35" s="1">
        <v>0</v>
      </c>
      <c r="E35" s="1">
        <v>23</v>
      </c>
      <c r="F35" s="1">
        <v>77</v>
      </c>
      <c r="G35" s="1">
        <f t="shared" si="0"/>
        <v>123</v>
      </c>
    </row>
    <row r="36" spans="1:7" ht="16.5" customHeight="1">
      <c r="A36" s="3" t="s">
        <v>75</v>
      </c>
      <c r="B36" s="1">
        <v>0</v>
      </c>
      <c r="C36" s="1">
        <v>31</v>
      </c>
      <c r="D36" s="1">
        <v>3</v>
      </c>
      <c r="E36" s="1">
        <v>0</v>
      </c>
      <c r="F36" s="1">
        <v>0</v>
      </c>
      <c r="G36" s="1">
        <f t="shared" si="0"/>
        <v>34</v>
      </c>
    </row>
    <row r="37" spans="1:7" ht="16.5" customHeight="1">
      <c r="A37" s="3" t="s">
        <v>77</v>
      </c>
      <c r="B37" s="1">
        <v>0</v>
      </c>
      <c r="C37" s="1">
        <v>1</v>
      </c>
      <c r="D37" s="1">
        <v>0</v>
      </c>
      <c r="E37" s="1">
        <v>27</v>
      </c>
      <c r="F37" s="1">
        <v>292</v>
      </c>
      <c r="G37" s="1">
        <f t="shared" si="0"/>
        <v>320</v>
      </c>
    </row>
    <row r="38" spans="1:7" ht="16.5" customHeight="1">
      <c r="A38" s="3" t="s">
        <v>79</v>
      </c>
      <c r="B38" s="1">
        <v>0</v>
      </c>
      <c r="C38" s="1">
        <v>21</v>
      </c>
      <c r="D38" s="1">
        <v>0</v>
      </c>
      <c r="E38" s="1">
        <v>0</v>
      </c>
      <c r="F38" s="1">
        <v>0</v>
      </c>
      <c r="G38" s="1">
        <f t="shared" si="0"/>
        <v>21</v>
      </c>
    </row>
    <row r="39" spans="1:7" ht="16.5" customHeight="1">
      <c r="A39" s="3" t="s">
        <v>81</v>
      </c>
      <c r="B39" s="1">
        <v>1</v>
      </c>
      <c r="C39" s="1">
        <v>13</v>
      </c>
      <c r="D39" s="1">
        <v>0</v>
      </c>
      <c r="E39" s="1">
        <v>0</v>
      </c>
      <c r="F39" s="1">
        <v>0</v>
      </c>
      <c r="G39" s="1">
        <f t="shared" si="0"/>
        <v>14</v>
      </c>
    </row>
    <row r="40" spans="1:7" ht="16.5" customHeight="1">
      <c r="A40" s="3" t="s">
        <v>83</v>
      </c>
      <c r="B40" s="1">
        <v>0</v>
      </c>
      <c r="C40" s="1">
        <v>9</v>
      </c>
      <c r="D40" s="1">
        <v>0</v>
      </c>
      <c r="E40" s="1">
        <v>0</v>
      </c>
      <c r="F40" s="1">
        <v>50</v>
      </c>
      <c r="G40" s="1">
        <f t="shared" si="0"/>
        <v>59</v>
      </c>
    </row>
    <row r="41" spans="1:7" ht="16.5" customHeight="1">
      <c r="A41" s="3" t="s">
        <v>85</v>
      </c>
      <c r="B41" s="1">
        <v>9</v>
      </c>
      <c r="C41" s="1">
        <v>166</v>
      </c>
      <c r="D41" s="1">
        <v>3</v>
      </c>
      <c r="E41" s="1">
        <v>0</v>
      </c>
      <c r="F41" s="1">
        <v>0</v>
      </c>
      <c r="G41" s="1">
        <f t="shared" si="0"/>
        <v>178</v>
      </c>
    </row>
    <row r="42" spans="1:7" ht="16.5" customHeight="1">
      <c r="A42" s="3" t="s">
        <v>87</v>
      </c>
      <c r="B42" s="1">
        <v>1</v>
      </c>
      <c r="C42" s="1">
        <v>31</v>
      </c>
      <c r="D42" s="1">
        <v>0</v>
      </c>
      <c r="E42" s="1">
        <v>1</v>
      </c>
      <c r="F42" s="1">
        <v>3</v>
      </c>
      <c r="G42" s="1">
        <f t="shared" si="0"/>
        <v>36</v>
      </c>
    </row>
    <row r="43" spans="1:7" ht="16.5" customHeight="1">
      <c r="A43" s="3" t="s">
        <v>89</v>
      </c>
      <c r="B43" s="1">
        <v>0</v>
      </c>
      <c r="C43" s="1">
        <v>23</v>
      </c>
      <c r="D43" s="1">
        <v>32</v>
      </c>
      <c r="E43" s="1">
        <v>25</v>
      </c>
      <c r="F43" s="1">
        <v>21</v>
      </c>
      <c r="G43" s="1">
        <f t="shared" si="0"/>
        <v>101</v>
      </c>
    </row>
    <row r="44" spans="1:7" ht="16.5" customHeight="1">
      <c r="A44" s="3" t="s">
        <v>91</v>
      </c>
      <c r="B44" s="1">
        <v>0</v>
      </c>
      <c r="C44" s="1">
        <v>2</v>
      </c>
      <c r="D44" s="1">
        <v>0</v>
      </c>
      <c r="E44" s="1">
        <v>0</v>
      </c>
      <c r="F44" s="1">
        <v>0</v>
      </c>
      <c r="G44" s="1">
        <f t="shared" si="0"/>
        <v>2</v>
      </c>
    </row>
    <row r="45" spans="1:7" ht="16.5" customHeight="1">
      <c r="A45" s="3" t="s">
        <v>93</v>
      </c>
      <c r="B45" s="1">
        <v>0</v>
      </c>
      <c r="C45" s="1">
        <v>8</v>
      </c>
      <c r="D45" s="1">
        <v>0</v>
      </c>
      <c r="E45" s="1">
        <v>6</v>
      </c>
      <c r="F45" s="1">
        <v>2</v>
      </c>
      <c r="G45" s="1">
        <f t="shared" si="0"/>
        <v>16</v>
      </c>
    </row>
    <row r="46" spans="1:7" ht="16.5" customHeight="1">
      <c r="A46" s="3" t="s">
        <v>95</v>
      </c>
      <c r="B46" s="1">
        <v>0</v>
      </c>
      <c r="C46" s="1">
        <v>22</v>
      </c>
      <c r="D46" s="1">
        <v>2</v>
      </c>
      <c r="E46" s="1">
        <v>48</v>
      </c>
      <c r="F46" s="1">
        <v>1</v>
      </c>
      <c r="G46" s="1">
        <f t="shared" si="0"/>
        <v>73</v>
      </c>
    </row>
    <row r="47" spans="1:7" ht="16.5" customHeight="1">
      <c r="A47" s="3" t="s">
        <v>97</v>
      </c>
      <c r="B47" s="1">
        <v>0</v>
      </c>
      <c r="C47" s="1">
        <v>2</v>
      </c>
      <c r="D47" s="1">
        <v>0</v>
      </c>
      <c r="E47" s="1">
        <v>2</v>
      </c>
      <c r="F47" s="1">
        <v>0</v>
      </c>
      <c r="G47" s="1">
        <f t="shared" si="0"/>
        <v>4</v>
      </c>
    </row>
    <row r="48" spans="1:7" ht="16.5" customHeight="1">
      <c r="A48" s="3" t="s">
        <v>99</v>
      </c>
      <c r="B48" s="1">
        <v>0</v>
      </c>
      <c r="C48" s="1">
        <v>75</v>
      </c>
      <c r="D48" s="1">
        <v>0</v>
      </c>
      <c r="E48" s="1">
        <v>3</v>
      </c>
      <c r="F48" s="1">
        <v>2</v>
      </c>
      <c r="G48" s="1">
        <f t="shared" si="0"/>
        <v>80</v>
      </c>
    </row>
    <row r="49" spans="1:7" ht="16.5" customHeight="1">
      <c r="A49" s="3" t="s">
        <v>101</v>
      </c>
      <c r="B49" s="1">
        <v>0</v>
      </c>
      <c r="C49" s="1">
        <v>8</v>
      </c>
      <c r="D49" s="1">
        <v>1</v>
      </c>
      <c r="E49" s="1">
        <v>11</v>
      </c>
      <c r="F49" s="1">
        <v>9</v>
      </c>
      <c r="G49" s="1">
        <f t="shared" si="0"/>
        <v>29</v>
      </c>
    </row>
    <row r="50" spans="1:7" ht="16.5" customHeight="1">
      <c r="A50" s="3" t="s">
        <v>103</v>
      </c>
      <c r="B50" s="1">
        <v>2</v>
      </c>
      <c r="C50" s="1">
        <v>20</v>
      </c>
      <c r="D50" s="1">
        <v>0</v>
      </c>
      <c r="E50" s="1">
        <v>0</v>
      </c>
      <c r="F50" s="1">
        <v>0</v>
      </c>
      <c r="G50" s="1">
        <f t="shared" si="0"/>
        <v>22</v>
      </c>
    </row>
    <row r="51" spans="1:7" ht="16.5" customHeight="1">
      <c r="A51" s="3" t="s">
        <v>105</v>
      </c>
      <c r="B51" s="1">
        <v>0</v>
      </c>
      <c r="C51" s="1">
        <v>8</v>
      </c>
      <c r="D51" s="1">
        <v>8</v>
      </c>
      <c r="E51" s="1">
        <v>41</v>
      </c>
      <c r="F51" s="1">
        <v>53</v>
      </c>
      <c r="G51" s="1">
        <f t="shared" si="0"/>
        <v>110</v>
      </c>
    </row>
    <row r="52" spans="1:7" ht="16.5" customHeight="1">
      <c r="A52" s="3" t="s">
        <v>107</v>
      </c>
      <c r="B52" s="1">
        <v>0</v>
      </c>
      <c r="C52" s="1">
        <v>0</v>
      </c>
      <c r="D52" s="1">
        <v>0</v>
      </c>
      <c r="E52" s="1">
        <v>0</v>
      </c>
      <c r="F52" s="1">
        <v>1</v>
      </c>
      <c r="G52" s="1">
        <f t="shared" si="0"/>
        <v>1</v>
      </c>
    </row>
    <row r="53" spans="1:7" ht="16.5" customHeight="1">
      <c r="A53" s="3" t="s">
        <v>109</v>
      </c>
      <c r="B53" s="1">
        <v>0</v>
      </c>
      <c r="C53" s="1">
        <v>55</v>
      </c>
      <c r="D53" s="1">
        <v>60</v>
      </c>
      <c r="E53" s="1">
        <v>64</v>
      </c>
      <c r="F53" s="1">
        <v>139</v>
      </c>
      <c r="G53" s="1">
        <f t="shared" si="0"/>
        <v>318</v>
      </c>
    </row>
    <row r="54" spans="1:7" ht="16.5" customHeight="1">
      <c r="A54" s="3" t="s">
        <v>111</v>
      </c>
      <c r="B54" s="1">
        <v>0</v>
      </c>
      <c r="C54" s="1">
        <v>2</v>
      </c>
      <c r="D54" s="1">
        <v>8</v>
      </c>
      <c r="E54" s="1">
        <v>73</v>
      </c>
      <c r="F54" s="1">
        <v>165</v>
      </c>
      <c r="G54" s="1">
        <f t="shared" si="0"/>
        <v>248</v>
      </c>
    </row>
    <row r="55" spans="1:7" ht="16.5" customHeight="1">
      <c r="A55" s="3" t="s">
        <v>112</v>
      </c>
      <c r="B55" s="1">
        <v>1</v>
      </c>
      <c r="C55" s="1">
        <v>16</v>
      </c>
      <c r="D55" s="1">
        <v>2</v>
      </c>
      <c r="E55" s="1">
        <v>16</v>
      </c>
      <c r="F55" s="1">
        <v>5</v>
      </c>
      <c r="G55" s="1">
        <f t="shared" si="0"/>
        <v>40</v>
      </c>
    </row>
    <row r="56" spans="1:7" ht="16.5" customHeight="1">
      <c r="A56" s="3" t="s">
        <v>114</v>
      </c>
      <c r="B56" s="1">
        <v>0</v>
      </c>
      <c r="C56" s="1">
        <v>103</v>
      </c>
      <c r="D56" s="1">
        <v>11</v>
      </c>
      <c r="E56" s="1">
        <v>32</v>
      </c>
      <c r="F56" s="1">
        <v>0</v>
      </c>
      <c r="G56" s="1">
        <f t="shared" si="0"/>
        <v>146</v>
      </c>
    </row>
    <row r="57" spans="1:7" ht="16.5" customHeight="1">
      <c r="A57" s="3" t="s">
        <v>116</v>
      </c>
      <c r="B57" s="1">
        <v>0</v>
      </c>
      <c r="C57" s="1">
        <v>0</v>
      </c>
      <c r="D57" s="1">
        <v>0</v>
      </c>
      <c r="E57" s="1">
        <v>6</v>
      </c>
      <c r="F57" s="1">
        <v>7</v>
      </c>
      <c r="G57" s="1">
        <f t="shared" si="0"/>
        <v>13</v>
      </c>
    </row>
    <row r="58" spans="1:7" ht="16.5" customHeight="1">
      <c r="A58" s="3" t="s">
        <v>118</v>
      </c>
      <c r="B58" s="1">
        <v>0</v>
      </c>
      <c r="C58" s="1">
        <v>0</v>
      </c>
      <c r="D58" s="1">
        <v>1</v>
      </c>
      <c r="E58" s="1">
        <v>0</v>
      </c>
      <c r="F58" s="1">
        <v>1</v>
      </c>
      <c r="G58" s="1">
        <f t="shared" si="0"/>
        <v>2</v>
      </c>
    </row>
    <row r="59" spans="1:7" ht="16.5" customHeight="1">
      <c r="A59" s="3" t="s">
        <v>120</v>
      </c>
      <c r="B59" s="1">
        <v>0</v>
      </c>
      <c r="C59" s="1">
        <v>34</v>
      </c>
      <c r="D59" s="1">
        <v>32</v>
      </c>
      <c r="E59" s="1">
        <v>0</v>
      </c>
      <c r="F59" s="1">
        <v>1</v>
      </c>
      <c r="G59" s="1">
        <f t="shared" si="0"/>
        <v>67</v>
      </c>
    </row>
    <row r="60" spans="1:7" ht="16.5" customHeight="1">
      <c r="A60" s="3" t="s">
        <v>122</v>
      </c>
      <c r="B60" s="1">
        <v>0</v>
      </c>
      <c r="C60" s="1">
        <v>9</v>
      </c>
      <c r="D60" s="1">
        <v>1</v>
      </c>
      <c r="E60" s="1">
        <v>8</v>
      </c>
      <c r="F60" s="1">
        <v>0</v>
      </c>
      <c r="G60" s="1">
        <f t="shared" si="0"/>
        <v>18</v>
      </c>
    </row>
    <row r="61" spans="1:7" ht="16.5" customHeight="1">
      <c r="A61" s="3" t="s">
        <v>124</v>
      </c>
      <c r="B61" s="1">
        <v>0</v>
      </c>
      <c r="C61" s="1">
        <v>11</v>
      </c>
      <c r="D61" s="1">
        <v>0</v>
      </c>
      <c r="E61" s="1">
        <v>0</v>
      </c>
      <c r="F61" s="1">
        <v>0</v>
      </c>
      <c r="G61" s="1">
        <f t="shared" si="0"/>
        <v>11</v>
      </c>
    </row>
    <row r="62" spans="1:7" ht="16.5" customHeight="1">
      <c r="A62" s="3" t="s">
        <v>126</v>
      </c>
      <c r="B62" s="1">
        <v>0</v>
      </c>
      <c r="C62" s="1">
        <v>42</v>
      </c>
      <c r="D62" s="1">
        <v>50</v>
      </c>
      <c r="E62" s="1">
        <v>0</v>
      </c>
      <c r="F62" s="1">
        <v>0</v>
      </c>
      <c r="G62" s="1">
        <f t="shared" si="0"/>
        <v>92</v>
      </c>
    </row>
    <row r="63" spans="1:7" ht="16.5" customHeight="1">
      <c r="A63" s="3" t="s">
        <v>128</v>
      </c>
      <c r="B63" s="1">
        <v>0</v>
      </c>
      <c r="C63" s="1">
        <v>27</v>
      </c>
      <c r="D63" s="1">
        <v>59</v>
      </c>
      <c r="E63" s="1">
        <v>0</v>
      </c>
      <c r="F63" s="1">
        <v>0</v>
      </c>
      <c r="G63" s="1">
        <f t="shared" si="0"/>
        <v>86</v>
      </c>
    </row>
    <row r="64" spans="1:7" ht="16.5" customHeight="1">
      <c r="A64" s="3" t="s">
        <v>130</v>
      </c>
      <c r="B64" s="1">
        <v>0</v>
      </c>
      <c r="C64" s="1">
        <v>0</v>
      </c>
      <c r="D64" s="1">
        <v>1</v>
      </c>
      <c r="E64" s="1">
        <v>0</v>
      </c>
      <c r="F64" s="1">
        <v>0</v>
      </c>
      <c r="G64" s="1">
        <f t="shared" si="0"/>
        <v>1</v>
      </c>
    </row>
    <row r="65" spans="1:7" ht="16.5" customHeight="1">
      <c r="A65" s="3" t="s">
        <v>132</v>
      </c>
      <c r="B65" s="1">
        <v>0</v>
      </c>
      <c r="C65" s="1">
        <v>1</v>
      </c>
      <c r="D65" s="1">
        <v>0</v>
      </c>
      <c r="E65" s="1">
        <v>0</v>
      </c>
      <c r="F65" s="1">
        <v>0</v>
      </c>
      <c r="G65" s="1">
        <f t="shared" si="0"/>
        <v>1</v>
      </c>
    </row>
    <row r="66" spans="1:7" ht="16.5" customHeight="1">
      <c r="A66" s="3" t="s">
        <v>134</v>
      </c>
      <c r="B66" s="1">
        <v>0</v>
      </c>
      <c r="C66" s="1">
        <v>15</v>
      </c>
      <c r="D66" s="1">
        <v>21</v>
      </c>
      <c r="E66" s="1">
        <v>0</v>
      </c>
      <c r="F66" s="1">
        <v>1</v>
      </c>
      <c r="G66" s="1">
        <f t="shared" si="0"/>
        <v>37</v>
      </c>
    </row>
    <row r="67" spans="1:7" ht="16.5" customHeight="1">
      <c r="A67" s="3" t="s">
        <v>136</v>
      </c>
      <c r="B67" s="1">
        <v>1</v>
      </c>
      <c r="C67" s="1">
        <v>11</v>
      </c>
      <c r="D67" s="1">
        <v>0</v>
      </c>
      <c r="E67" s="1">
        <v>0</v>
      </c>
      <c r="F67" s="1">
        <v>0</v>
      </c>
      <c r="G67" s="1">
        <f t="shared" si="0"/>
        <v>12</v>
      </c>
    </row>
    <row r="68" spans="1:7" ht="16.5" customHeight="1">
      <c r="A68" s="3" t="s">
        <v>138</v>
      </c>
      <c r="B68" s="1">
        <v>1</v>
      </c>
      <c r="C68" s="1">
        <v>52</v>
      </c>
      <c r="D68" s="1">
        <v>4</v>
      </c>
      <c r="E68" s="1">
        <v>25</v>
      </c>
      <c r="F68" s="1">
        <v>4</v>
      </c>
      <c r="G68" s="1">
        <f t="shared" ref="G68:G131" si="1">SUM(B68:F68)</f>
        <v>86</v>
      </c>
    </row>
    <row r="69" spans="1:7" ht="16.5" customHeight="1">
      <c r="A69" s="3" t="s">
        <v>140</v>
      </c>
      <c r="B69" s="1">
        <v>0</v>
      </c>
      <c r="C69" s="1">
        <v>13</v>
      </c>
      <c r="D69" s="1">
        <v>11</v>
      </c>
      <c r="E69" s="1">
        <v>11</v>
      </c>
      <c r="F69" s="1">
        <v>28</v>
      </c>
      <c r="G69" s="1">
        <f t="shared" si="1"/>
        <v>63</v>
      </c>
    </row>
    <row r="70" spans="1:7" ht="16.5" customHeight="1">
      <c r="A70" s="3" t="s">
        <v>142</v>
      </c>
      <c r="B70" s="1">
        <v>2</v>
      </c>
      <c r="C70" s="1">
        <v>70</v>
      </c>
      <c r="D70" s="1">
        <v>5</v>
      </c>
      <c r="E70" s="1">
        <v>33</v>
      </c>
      <c r="F70" s="1">
        <v>37</v>
      </c>
      <c r="G70" s="1">
        <f t="shared" si="1"/>
        <v>147</v>
      </c>
    </row>
    <row r="71" spans="1:7" ht="16.5" customHeight="1">
      <c r="A71" s="3" t="s">
        <v>144</v>
      </c>
      <c r="B71" s="1">
        <v>0</v>
      </c>
      <c r="C71" s="1">
        <v>1</v>
      </c>
      <c r="D71" s="1">
        <v>33</v>
      </c>
      <c r="E71" s="1">
        <v>25</v>
      </c>
      <c r="F71" s="1">
        <v>14</v>
      </c>
      <c r="G71" s="1">
        <f t="shared" si="1"/>
        <v>73</v>
      </c>
    </row>
    <row r="72" spans="1:7" ht="16.5" customHeight="1">
      <c r="A72" s="3" t="s">
        <v>146</v>
      </c>
      <c r="B72" s="1">
        <v>0</v>
      </c>
      <c r="C72" s="1">
        <v>27</v>
      </c>
      <c r="D72" s="1">
        <v>11</v>
      </c>
      <c r="E72" s="1">
        <v>63</v>
      </c>
      <c r="F72" s="1">
        <v>81</v>
      </c>
      <c r="G72" s="1">
        <f t="shared" si="1"/>
        <v>182</v>
      </c>
    </row>
    <row r="73" spans="1:7" ht="16.5" customHeight="1">
      <c r="A73" s="3" t="s">
        <v>148</v>
      </c>
      <c r="B73" s="1">
        <v>0</v>
      </c>
      <c r="C73" s="1">
        <v>1</v>
      </c>
      <c r="D73" s="1">
        <v>0</v>
      </c>
      <c r="E73" s="1">
        <v>0</v>
      </c>
      <c r="F73" s="1">
        <v>0</v>
      </c>
      <c r="G73" s="1">
        <f t="shared" si="1"/>
        <v>1</v>
      </c>
    </row>
    <row r="74" spans="1:7" ht="16.5" customHeight="1">
      <c r="A74" s="3" t="s">
        <v>150</v>
      </c>
      <c r="B74" s="1">
        <v>0</v>
      </c>
      <c r="C74" s="1">
        <v>22</v>
      </c>
      <c r="D74" s="1">
        <v>7</v>
      </c>
      <c r="E74" s="1">
        <v>69</v>
      </c>
      <c r="F74" s="1">
        <v>32</v>
      </c>
      <c r="G74" s="1">
        <f t="shared" si="1"/>
        <v>130</v>
      </c>
    </row>
    <row r="75" spans="1:7" ht="16.5" customHeight="1">
      <c r="A75" s="3" t="s">
        <v>152</v>
      </c>
      <c r="B75" s="1">
        <v>0</v>
      </c>
      <c r="C75" s="1">
        <v>1</v>
      </c>
      <c r="D75" s="1">
        <v>1</v>
      </c>
      <c r="E75" s="1">
        <v>2</v>
      </c>
      <c r="F75" s="1">
        <v>4</v>
      </c>
      <c r="G75" s="1">
        <f t="shared" si="1"/>
        <v>8</v>
      </c>
    </row>
    <row r="76" spans="1:7" ht="16.5" customHeight="1">
      <c r="A76" s="3" t="s">
        <v>154</v>
      </c>
      <c r="B76" s="1">
        <v>0</v>
      </c>
      <c r="C76" s="1">
        <v>15</v>
      </c>
      <c r="D76" s="1">
        <v>0</v>
      </c>
      <c r="E76" s="1">
        <v>0</v>
      </c>
      <c r="F76" s="1">
        <v>0</v>
      </c>
      <c r="G76" s="1">
        <f t="shared" si="1"/>
        <v>15</v>
      </c>
    </row>
    <row r="77" spans="1:7" ht="16.5" customHeight="1">
      <c r="A77" s="3" t="s">
        <v>156</v>
      </c>
      <c r="B77" s="1">
        <v>0</v>
      </c>
      <c r="C77" s="1">
        <v>0</v>
      </c>
      <c r="D77" s="1">
        <v>1</v>
      </c>
      <c r="E77" s="1">
        <v>3</v>
      </c>
      <c r="F77" s="1">
        <v>8</v>
      </c>
      <c r="G77" s="1">
        <f t="shared" si="1"/>
        <v>12</v>
      </c>
    </row>
    <row r="78" spans="1:7" ht="16.5" customHeight="1">
      <c r="A78" s="3" t="s">
        <v>158</v>
      </c>
      <c r="B78" s="1">
        <v>0</v>
      </c>
      <c r="C78" s="1">
        <v>84</v>
      </c>
      <c r="D78" s="1">
        <v>0</v>
      </c>
      <c r="E78" s="1">
        <v>2</v>
      </c>
      <c r="F78" s="1">
        <v>7</v>
      </c>
      <c r="G78" s="1">
        <f t="shared" si="1"/>
        <v>93</v>
      </c>
    </row>
    <row r="79" spans="1:7" ht="16.5" customHeight="1">
      <c r="A79" s="3" t="s">
        <v>160</v>
      </c>
      <c r="B79" s="1">
        <v>0</v>
      </c>
      <c r="C79" s="1">
        <v>25</v>
      </c>
      <c r="D79" s="1">
        <v>76</v>
      </c>
      <c r="E79" s="1">
        <v>6</v>
      </c>
      <c r="F79" s="1">
        <v>24</v>
      </c>
      <c r="G79" s="1">
        <f t="shared" si="1"/>
        <v>131</v>
      </c>
    </row>
    <row r="80" spans="1:7" ht="16.5" customHeight="1">
      <c r="A80" s="3" t="s">
        <v>162</v>
      </c>
      <c r="B80" s="1">
        <v>0</v>
      </c>
      <c r="C80" s="1">
        <v>5</v>
      </c>
      <c r="D80" s="1">
        <v>0</v>
      </c>
      <c r="E80" s="1">
        <v>0</v>
      </c>
      <c r="F80" s="1">
        <v>0</v>
      </c>
      <c r="G80" s="1">
        <f t="shared" si="1"/>
        <v>5</v>
      </c>
    </row>
    <row r="81" spans="1:7" ht="16.5" customHeight="1">
      <c r="A81" s="3" t="s">
        <v>164</v>
      </c>
      <c r="B81" s="1">
        <v>0</v>
      </c>
      <c r="C81" s="1">
        <v>30</v>
      </c>
      <c r="D81" s="1">
        <v>5</v>
      </c>
      <c r="E81" s="1">
        <v>42</v>
      </c>
      <c r="F81" s="1">
        <v>6</v>
      </c>
      <c r="G81" s="1">
        <f t="shared" si="1"/>
        <v>83</v>
      </c>
    </row>
    <row r="82" spans="1:7" ht="16.5" customHeight="1">
      <c r="A82" s="3" t="s">
        <v>166</v>
      </c>
      <c r="B82" s="1">
        <v>0</v>
      </c>
      <c r="C82" s="1">
        <v>0</v>
      </c>
      <c r="D82" s="1">
        <v>0</v>
      </c>
      <c r="E82" s="1">
        <v>12</v>
      </c>
      <c r="F82" s="1">
        <v>9</v>
      </c>
      <c r="G82" s="1">
        <f t="shared" si="1"/>
        <v>21</v>
      </c>
    </row>
    <row r="83" spans="1:7" ht="16.5" customHeight="1">
      <c r="A83" s="3" t="s">
        <v>168</v>
      </c>
      <c r="B83" s="1">
        <v>0</v>
      </c>
      <c r="C83" s="1">
        <v>12</v>
      </c>
      <c r="D83" s="1">
        <v>0</v>
      </c>
      <c r="E83" s="1">
        <v>0</v>
      </c>
      <c r="F83" s="1">
        <v>0</v>
      </c>
      <c r="G83" s="1">
        <f t="shared" si="1"/>
        <v>12</v>
      </c>
    </row>
    <row r="84" spans="1:7" ht="16.5" customHeight="1">
      <c r="A84" s="3" t="s">
        <v>170</v>
      </c>
      <c r="B84" s="1">
        <v>0</v>
      </c>
      <c r="C84" s="1">
        <v>12</v>
      </c>
      <c r="D84" s="1">
        <v>0</v>
      </c>
      <c r="E84" s="1">
        <v>27</v>
      </c>
      <c r="F84" s="1">
        <v>12</v>
      </c>
      <c r="G84" s="1">
        <f t="shared" si="1"/>
        <v>51</v>
      </c>
    </row>
    <row r="85" spans="1:7" ht="16.5" customHeight="1">
      <c r="A85" s="3" t="s">
        <v>172</v>
      </c>
      <c r="B85" s="1">
        <v>0</v>
      </c>
      <c r="C85" s="1">
        <v>0</v>
      </c>
      <c r="D85" s="1">
        <v>0</v>
      </c>
      <c r="E85" s="1">
        <v>3</v>
      </c>
      <c r="F85" s="1">
        <v>0</v>
      </c>
      <c r="G85" s="1">
        <f t="shared" si="1"/>
        <v>3</v>
      </c>
    </row>
    <row r="86" spans="1:7" ht="16.5" customHeight="1">
      <c r="A86" s="3" t="s">
        <v>174</v>
      </c>
      <c r="B86" s="1">
        <v>1</v>
      </c>
      <c r="C86" s="1">
        <v>16</v>
      </c>
      <c r="D86" s="1">
        <v>2</v>
      </c>
      <c r="E86" s="1">
        <v>0</v>
      </c>
      <c r="F86" s="1">
        <v>0</v>
      </c>
      <c r="G86" s="1">
        <f t="shared" si="1"/>
        <v>19</v>
      </c>
    </row>
    <row r="87" spans="1:7" ht="16.5" customHeight="1">
      <c r="A87" s="3" t="s">
        <v>176</v>
      </c>
      <c r="B87" s="1">
        <v>0</v>
      </c>
      <c r="C87" s="1">
        <v>30</v>
      </c>
      <c r="D87" s="1">
        <v>44</v>
      </c>
      <c r="E87" s="1">
        <v>3</v>
      </c>
      <c r="F87" s="1">
        <v>2</v>
      </c>
      <c r="G87" s="1">
        <f t="shared" si="1"/>
        <v>79</v>
      </c>
    </row>
    <row r="88" spans="1:7" ht="16.5" customHeight="1">
      <c r="A88" s="3" t="s">
        <v>178</v>
      </c>
      <c r="B88" s="1">
        <v>0</v>
      </c>
      <c r="C88" s="1">
        <v>6</v>
      </c>
      <c r="D88" s="1">
        <v>0</v>
      </c>
      <c r="E88" s="1">
        <v>0</v>
      </c>
      <c r="F88" s="1">
        <v>1</v>
      </c>
      <c r="G88" s="1">
        <f t="shared" si="1"/>
        <v>7</v>
      </c>
    </row>
    <row r="89" spans="1:7" ht="16.5" customHeight="1">
      <c r="A89" s="3" t="s">
        <v>180</v>
      </c>
      <c r="B89" s="1">
        <v>0</v>
      </c>
      <c r="C89" s="1">
        <v>32</v>
      </c>
      <c r="D89" s="1">
        <v>109</v>
      </c>
      <c r="E89" s="1">
        <v>7</v>
      </c>
      <c r="F89" s="1">
        <v>29</v>
      </c>
      <c r="G89" s="1">
        <f t="shared" si="1"/>
        <v>177</v>
      </c>
    </row>
    <row r="90" spans="1:7" ht="16.5" customHeight="1">
      <c r="A90" s="3" t="s">
        <v>182</v>
      </c>
      <c r="B90" s="1">
        <v>0</v>
      </c>
      <c r="C90" s="1">
        <v>7</v>
      </c>
      <c r="D90" s="1">
        <v>0</v>
      </c>
      <c r="E90" s="1">
        <v>0</v>
      </c>
      <c r="F90" s="1">
        <v>0</v>
      </c>
      <c r="G90" s="1">
        <f t="shared" si="1"/>
        <v>7</v>
      </c>
    </row>
    <row r="91" spans="1:7" ht="16.5" customHeight="1">
      <c r="A91" s="3" t="s">
        <v>183</v>
      </c>
      <c r="B91" s="1">
        <v>0</v>
      </c>
      <c r="C91" s="1">
        <v>38</v>
      </c>
      <c r="D91" s="1">
        <v>15</v>
      </c>
      <c r="E91" s="1">
        <v>85</v>
      </c>
      <c r="F91" s="1">
        <v>29</v>
      </c>
      <c r="G91" s="1">
        <f t="shared" si="1"/>
        <v>167</v>
      </c>
    </row>
    <row r="92" spans="1:7" ht="16.5" customHeight="1">
      <c r="A92" s="3" t="s">
        <v>185</v>
      </c>
      <c r="B92" s="1">
        <v>1</v>
      </c>
      <c r="C92" s="1">
        <v>22</v>
      </c>
      <c r="D92" s="1">
        <v>6</v>
      </c>
      <c r="E92" s="1">
        <v>20</v>
      </c>
      <c r="F92" s="1">
        <v>63</v>
      </c>
      <c r="G92" s="1">
        <f t="shared" si="1"/>
        <v>112</v>
      </c>
    </row>
    <row r="93" spans="1:7" ht="16.5" customHeight="1">
      <c r="A93" s="3" t="s">
        <v>187</v>
      </c>
      <c r="B93" s="1">
        <v>0</v>
      </c>
      <c r="C93" s="1">
        <v>19</v>
      </c>
      <c r="D93" s="1">
        <v>7</v>
      </c>
      <c r="E93" s="1">
        <v>46</v>
      </c>
      <c r="F93" s="1">
        <v>22</v>
      </c>
      <c r="G93" s="1">
        <f t="shared" si="1"/>
        <v>94</v>
      </c>
    </row>
    <row r="94" spans="1:7" ht="16.5" customHeight="1">
      <c r="A94" s="3" t="s">
        <v>189</v>
      </c>
      <c r="B94" s="1">
        <v>0</v>
      </c>
      <c r="C94" s="1">
        <v>4</v>
      </c>
      <c r="D94" s="1">
        <v>0</v>
      </c>
      <c r="E94" s="1">
        <v>0</v>
      </c>
      <c r="F94" s="1">
        <v>0</v>
      </c>
      <c r="G94" s="1">
        <f t="shared" si="1"/>
        <v>4</v>
      </c>
    </row>
    <row r="95" spans="1:7" ht="16.5" customHeight="1">
      <c r="A95" s="3" t="s">
        <v>191</v>
      </c>
      <c r="B95" s="1">
        <v>0</v>
      </c>
      <c r="C95" s="1">
        <v>24</v>
      </c>
      <c r="D95" s="1">
        <v>44</v>
      </c>
      <c r="E95" s="1">
        <v>1</v>
      </c>
      <c r="F95" s="1">
        <v>18</v>
      </c>
      <c r="G95" s="1">
        <f t="shared" si="1"/>
        <v>87</v>
      </c>
    </row>
    <row r="96" spans="1:7" ht="16.5" customHeight="1">
      <c r="A96" s="3" t="s">
        <v>193</v>
      </c>
      <c r="B96" s="1">
        <v>0</v>
      </c>
      <c r="C96" s="1">
        <v>4</v>
      </c>
      <c r="D96" s="1">
        <v>0</v>
      </c>
      <c r="E96" s="1">
        <v>0</v>
      </c>
      <c r="F96" s="1">
        <v>0</v>
      </c>
      <c r="G96" s="1">
        <f t="shared" si="1"/>
        <v>4</v>
      </c>
    </row>
    <row r="97" spans="1:7" ht="16.5" customHeight="1">
      <c r="A97" s="3" t="s">
        <v>195</v>
      </c>
      <c r="B97" s="1">
        <v>0</v>
      </c>
      <c r="C97" s="1">
        <v>6</v>
      </c>
      <c r="D97" s="1">
        <v>0</v>
      </c>
      <c r="E97" s="1">
        <v>0</v>
      </c>
      <c r="F97" s="1">
        <v>0</v>
      </c>
      <c r="G97" s="1">
        <f t="shared" si="1"/>
        <v>6</v>
      </c>
    </row>
    <row r="98" spans="1:7" ht="16.5" customHeight="1">
      <c r="A98" s="3" t="s">
        <v>197</v>
      </c>
      <c r="B98" s="1">
        <v>0</v>
      </c>
      <c r="C98" s="1">
        <v>2</v>
      </c>
      <c r="D98" s="1">
        <v>3</v>
      </c>
      <c r="E98" s="1">
        <v>0</v>
      </c>
      <c r="F98" s="1">
        <v>0</v>
      </c>
      <c r="G98" s="1">
        <f t="shared" si="1"/>
        <v>5</v>
      </c>
    </row>
    <row r="99" spans="1:7" ht="16.5" customHeight="1">
      <c r="A99" s="3" t="s">
        <v>199</v>
      </c>
      <c r="B99" s="1">
        <v>1</v>
      </c>
      <c r="C99" s="1">
        <v>11</v>
      </c>
      <c r="D99" s="1">
        <v>5</v>
      </c>
      <c r="E99" s="1">
        <v>0</v>
      </c>
      <c r="F99" s="1">
        <v>0</v>
      </c>
      <c r="G99" s="1">
        <f t="shared" si="1"/>
        <v>17</v>
      </c>
    </row>
    <row r="100" spans="1:7" ht="16.5" customHeight="1">
      <c r="A100" s="3" t="s">
        <v>201</v>
      </c>
      <c r="B100" s="1">
        <v>0</v>
      </c>
      <c r="C100" s="1">
        <v>9</v>
      </c>
      <c r="D100" s="1">
        <v>0</v>
      </c>
      <c r="E100" s="1">
        <v>0</v>
      </c>
      <c r="F100" s="1">
        <v>0</v>
      </c>
      <c r="G100" s="1">
        <f t="shared" si="1"/>
        <v>9</v>
      </c>
    </row>
    <row r="101" spans="1:7" ht="16.5" customHeight="1">
      <c r="A101" s="3" t="s">
        <v>203</v>
      </c>
      <c r="B101" s="1">
        <v>0</v>
      </c>
      <c r="C101" s="1">
        <v>2</v>
      </c>
      <c r="D101" s="1">
        <v>0</v>
      </c>
      <c r="E101" s="1">
        <v>0</v>
      </c>
      <c r="F101" s="1">
        <v>0</v>
      </c>
      <c r="G101" s="1">
        <f t="shared" si="1"/>
        <v>2</v>
      </c>
    </row>
    <row r="102" spans="1:7" ht="16.5" customHeight="1">
      <c r="A102" s="3" t="s">
        <v>205</v>
      </c>
      <c r="B102" s="1">
        <v>0</v>
      </c>
      <c r="C102" s="1">
        <v>25</v>
      </c>
      <c r="D102" s="1">
        <v>5</v>
      </c>
      <c r="E102" s="1">
        <v>0</v>
      </c>
      <c r="F102" s="1">
        <v>0</v>
      </c>
      <c r="G102" s="1">
        <f t="shared" si="1"/>
        <v>30</v>
      </c>
    </row>
    <row r="103" spans="1:7" ht="16.5" customHeight="1">
      <c r="A103" s="3" t="s">
        <v>207</v>
      </c>
      <c r="B103" s="1">
        <v>0</v>
      </c>
      <c r="C103" s="1">
        <v>33</v>
      </c>
      <c r="D103" s="1">
        <v>3</v>
      </c>
      <c r="E103" s="1">
        <v>13</v>
      </c>
      <c r="F103" s="1">
        <v>21</v>
      </c>
      <c r="G103" s="1">
        <f t="shared" si="1"/>
        <v>70</v>
      </c>
    </row>
    <row r="104" spans="1:7" ht="16.5" customHeight="1">
      <c r="A104" s="3" t="s">
        <v>209</v>
      </c>
      <c r="B104" s="1">
        <v>0</v>
      </c>
      <c r="C104" s="1">
        <v>15</v>
      </c>
      <c r="D104" s="1">
        <v>0</v>
      </c>
      <c r="E104" s="1">
        <v>0</v>
      </c>
      <c r="F104" s="1">
        <v>0</v>
      </c>
      <c r="G104" s="1">
        <f t="shared" si="1"/>
        <v>15</v>
      </c>
    </row>
    <row r="105" spans="1:7" ht="16.5" customHeight="1">
      <c r="A105" s="3" t="s">
        <v>211</v>
      </c>
      <c r="B105" s="1">
        <v>0</v>
      </c>
      <c r="C105" s="1">
        <v>0</v>
      </c>
      <c r="D105" s="1">
        <v>2</v>
      </c>
      <c r="E105" s="1">
        <v>0</v>
      </c>
      <c r="F105" s="1">
        <v>0</v>
      </c>
      <c r="G105" s="1">
        <f t="shared" si="1"/>
        <v>2</v>
      </c>
    </row>
    <row r="106" spans="1:7" ht="16.5" customHeight="1">
      <c r="A106" s="3" t="s">
        <v>213</v>
      </c>
      <c r="B106" s="1">
        <v>0</v>
      </c>
      <c r="C106" s="1">
        <v>1</v>
      </c>
      <c r="D106" s="1">
        <v>19</v>
      </c>
      <c r="E106" s="1">
        <v>30</v>
      </c>
      <c r="F106" s="1">
        <v>3</v>
      </c>
      <c r="G106" s="1">
        <f t="shared" si="1"/>
        <v>53</v>
      </c>
    </row>
    <row r="107" spans="1:7" ht="16.5" customHeight="1">
      <c r="A107" s="3" t="s">
        <v>215</v>
      </c>
      <c r="B107" s="1">
        <v>0</v>
      </c>
      <c r="C107" s="1">
        <v>34</v>
      </c>
      <c r="D107" s="1">
        <v>8</v>
      </c>
      <c r="E107" s="1">
        <v>9</v>
      </c>
      <c r="F107" s="1">
        <v>30</v>
      </c>
      <c r="G107" s="1">
        <f t="shared" si="1"/>
        <v>81</v>
      </c>
    </row>
    <row r="108" spans="1:7" ht="16.5" customHeight="1">
      <c r="A108" s="3" t="s">
        <v>217</v>
      </c>
      <c r="B108" s="1">
        <v>0</v>
      </c>
      <c r="C108" s="1">
        <v>0</v>
      </c>
      <c r="D108" s="1">
        <v>0</v>
      </c>
      <c r="E108" s="1">
        <v>38</v>
      </c>
      <c r="F108" s="1">
        <v>13</v>
      </c>
      <c r="G108" s="1">
        <f t="shared" si="1"/>
        <v>51</v>
      </c>
    </row>
    <row r="109" spans="1:7" ht="16.5" customHeight="1">
      <c r="A109" s="3" t="s">
        <v>219</v>
      </c>
      <c r="B109" s="1">
        <v>0</v>
      </c>
      <c r="C109" s="1">
        <v>23</v>
      </c>
      <c r="D109" s="1">
        <v>7</v>
      </c>
      <c r="E109" s="1">
        <v>13</v>
      </c>
      <c r="F109" s="1">
        <v>96</v>
      </c>
      <c r="G109" s="1">
        <f t="shared" si="1"/>
        <v>139</v>
      </c>
    </row>
    <row r="110" spans="1:7" ht="16.5" customHeight="1">
      <c r="A110" s="3" t="s">
        <v>221</v>
      </c>
      <c r="B110" s="1">
        <v>0</v>
      </c>
      <c r="C110" s="1">
        <v>7</v>
      </c>
      <c r="D110" s="1">
        <v>2</v>
      </c>
      <c r="E110" s="1">
        <v>6</v>
      </c>
      <c r="F110" s="1">
        <v>186</v>
      </c>
      <c r="G110" s="1">
        <f t="shared" si="1"/>
        <v>201</v>
      </c>
    </row>
    <row r="111" spans="1:7" ht="16.5" customHeight="1">
      <c r="A111" s="3" t="s">
        <v>223</v>
      </c>
      <c r="B111" s="1">
        <v>1</v>
      </c>
      <c r="C111" s="1">
        <v>23</v>
      </c>
      <c r="D111" s="1">
        <v>5</v>
      </c>
      <c r="E111" s="1">
        <v>4</v>
      </c>
      <c r="F111" s="1">
        <v>11</v>
      </c>
      <c r="G111" s="1">
        <f t="shared" si="1"/>
        <v>44</v>
      </c>
    </row>
    <row r="112" spans="1:7" ht="16.5" customHeight="1">
      <c r="A112" s="3" t="s">
        <v>225</v>
      </c>
      <c r="B112" s="1">
        <v>0</v>
      </c>
      <c r="C112" s="1">
        <v>21</v>
      </c>
      <c r="D112" s="1">
        <v>0</v>
      </c>
      <c r="E112" s="1">
        <v>0</v>
      </c>
      <c r="F112" s="1">
        <v>0</v>
      </c>
      <c r="G112" s="1">
        <f t="shared" si="1"/>
        <v>21</v>
      </c>
    </row>
    <row r="113" spans="1:7" ht="16.5" customHeight="1">
      <c r="A113" s="3" t="s">
        <v>227</v>
      </c>
      <c r="B113" s="1">
        <v>0</v>
      </c>
      <c r="C113" s="1">
        <v>30</v>
      </c>
      <c r="D113" s="1">
        <v>0</v>
      </c>
      <c r="E113" s="1">
        <v>0</v>
      </c>
      <c r="F113" s="1">
        <v>0</v>
      </c>
      <c r="G113" s="1">
        <f t="shared" si="1"/>
        <v>30</v>
      </c>
    </row>
    <row r="114" spans="1:7" ht="16.5" customHeight="1">
      <c r="A114" s="3" t="s">
        <v>229</v>
      </c>
      <c r="B114" s="1">
        <v>0</v>
      </c>
      <c r="C114" s="1">
        <v>6</v>
      </c>
      <c r="D114" s="1">
        <v>0</v>
      </c>
      <c r="E114" s="1">
        <v>6</v>
      </c>
      <c r="F114" s="1">
        <v>9</v>
      </c>
      <c r="G114" s="1">
        <f t="shared" si="1"/>
        <v>21</v>
      </c>
    </row>
    <row r="115" spans="1:7" ht="16.5" customHeight="1">
      <c r="A115" s="3" t="s">
        <v>231</v>
      </c>
      <c r="B115" s="1">
        <v>0</v>
      </c>
      <c r="C115" s="1">
        <v>79</v>
      </c>
      <c r="D115" s="1">
        <v>0</v>
      </c>
      <c r="E115" s="1">
        <v>0</v>
      </c>
      <c r="F115" s="1">
        <v>0</v>
      </c>
      <c r="G115" s="1">
        <f t="shared" si="1"/>
        <v>79</v>
      </c>
    </row>
    <row r="116" spans="1:7" ht="16.5" customHeight="1">
      <c r="A116" s="3" t="s">
        <v>233</v>
      </c>
      <c r="B116" s="1">
        <v>0</v>
      </c>
      <c r="C116" s="1">
        <v>23</v>
      </c>
      <c r="D116" s="1">
        <v>40</v>
      </c>
      <c r="E116" s="1">
        <v>2</v>
      </c>
      <c r="F116" s="1">
        <v>1</v>
      </c>
      <c r="G116" s="1">
        <f t="shared" si="1"/>
        <v>66</v>
      </c>
    </row>
    <row r="117" spans="1:7" ht="16.5" customHeight="1">
      <c r="A117" s="3" t="s">
        <v>235</v>
      </c>
      <c r="B117" s="1">
        <v>0</v>
      </c>
      <c r="C117" s="1">
        <v>15</v>
      </c>
      <c r="D117" s="1">
        <v>2</v>
      </c>
      <c r="E117" s="1">
        <v>7</v>
      </c>
      <c r="F117" s="1">
        <v>7</v>
      </c>
      <c r="G117" s="1">
        <f t="shared" si="1"/>
        <v>31</v>
      </c>
    </row>
    <row r="118" spans="1:7" ht="16.5" customHeight="1">
      <c r="A118" s="3" t="s">
        <v>237</v>
      </c>
      <c r="B118" s="1">
        <v>0</v>
      </c>
      <c r="C118" s="1">
        <v>67</v>
      </c>
      <c r="D118" s="1">
        <v>0</v>
      </c>
      <c r="E118" s="1">
        <v>0</v>
      </c>
      <c r="F118" s="1">
        <v>0</v>
      </c>
      <c r="G118" s="1">
        <f t="shared" si="1"/>
        <v>67</v>
      </c>
    </row>
    <row r="119" spans="1:7" ht="16.5" customHeight="1">
      <c r="A119" s="3" t="s">
        <v>239</v>
      </c>
      <c r="B119" s="1">
        <v>0</v>
      </c>
      <c r="C119" s="1">
        <v>11</v>
      </c>
      <c r="D119" s="1">
        <v>0</v>
      </c>
      <c r="E119" s="1">
        <v>0</v>
      </c>
      <c r="F119" s="1">
        <v>0</v>
      </c>
      <c r="G119" s="1">
        <f t="shared" si="1"/>
        <v>11</v>
      </c>
    </row>
    <row r="120" spans="1:7" ht="16.5" customHeight="1">
      <c r="A120" s="3" t="s">
        <v>241</v>
      </c>
      <c r="B120" s="1">
        <v>0</v>
      </c>
      <c r="C120" s="1">
        <v>13</v>
      </c>
      <c r="D120" s="1">
        <v>0</v>
      </c>
      <c r="E120" s="1">
        <v>0</v>
      </c>
      <c r="F120" s="1">
        <v>18</v>
      </c>
      <c r="G120" s="1">
        <f t="shared" si="1"/>
        <v>31</v>
      </c>
    </row>
    <row r="121" spans="1:7" ht="16.5" customHeight="1">
      <c r="A121" s="3" t="s">
        <v>243</v>
      </c>
      <c r="B121" s="1">
        <v>1</v>
      </c>
      <c r="C121" s="1">
        <v>22</v>
      </c>
      <c r="D121" s="1">
        <v>4</v>
      </c>
      <c r="E121" s="1">
        <v>3</v>
      </c>
      <c r="F121" s="1">
        <v>33</v>
      </c>
      <c r="G121" s="1">
        <f t="shared" si="1"/>
        <v>63</v>
      </c>
    </row>
    <row r="122" spans="1:7" ht="16.5" customHeight="1">
      <c r="A122" s="3" t="s">
        <v>245</v>
      </c>
      <c r="B122" s="1">
        <v>0</v>
      </c>
      <c r="C122" s="1">
        <v>55</v>
      </c>
      <c r="D122" s="1">
        <v>1</v>
      </c>
      <c r="E122" s="1">
        <v>9</v>
      </c>
      <c r="F122" s="1">
        <v>5</v>
      </c>
      <c r="G122" s="1">
        <f t="shared" si="1"/>
        <v>70</v>
      </c>
    </row>
    <row r="123" spans="1:7" ht="16.5" customHeight="1">
      <c r="A123" s="3" t="s">
        <v>247</v>
      </c>
      <c r="B123" s="1">
        <v>2</v>
      </c>
      <c r="C123" s="1">
        <v>13</v>
      </c>
      <c r="D123" s="1">
        <v>1</v>
      </c>
      <c r="E123" s="1">
        <v>34</v>
      </c>
      <c r="F123" s="1">
        <v>14</v>
      </c>
      <c r="G123" s="1">
        <f t="shared" si="1"/>
        <v>64</v>
      </c>
    </row>
    <row r="124" spans="1:7" ht="16.5" customHeight="1">
      <c r="A124" s="3" t="s">
        <v>249</v>
      </c>
      <c r="B124" s="1">
        <v>3</v>
      </c>
      <c r="C124" s="1">
        <v>11</v>
      </c>
      <c r="D124" s="1">
        <v>1</v>
      </c>
      <c r="E124" s="1">
        <v>0</v>
      </c>
      <c r="F124" s="1">
        <v>37</v>
      </c>
      <c r="G124" s="1">
        <f t="shared" si="1"/>
        <v>52</v>
      </c>
    </row>
    <row r="125" spans="1:7" ht="16.5" customHeight="1">
      <c r="A125" s="3" t="s">
        <v>251</v>
      </c>
      <c r="B125" s="1">
        <v>0</v>
      </c>
      <c r="C125" s="1">
        <v>10</v>
      </c>
      <c r="D125" s="1">
        <v>1</v>
      </c>
      <c r="E125" s="1">
        <v>1</v>
      </c>
      <c r="F125" s="1">
        <v>1</v>
      </c>
      <c r="G125" s="1">
        <f t="shared" si="1"/>
        <v>13</v>
      </c>
    </row>
    <row r="126" spans="1:7" ht="16.5" customHeight="1">
      <c r="A126" s="3" t="s">
        <v>253</v>
      </c>
      <c r="B126" s="1">
        <v>0</v>
      </c>
      <c r="C126" s="1">
        <v>13</v>
      </c>
      <c r="D126" s="1">
        <v>0</v>
      </c>
      <c r="E126" s="1">
        <v>25</v>
      </c>
      <c r="F126" s="1">
        <v>1</v>
      </c>
      <c r="G126" s="1">
        <f t="shared" si="1"/>
        <v>39</v>
      </c>
    </row>
    <row r="127" spans="1:7" ht="16.5" customHeight="1">
      <c r="A127" s="3" t="s">
        <v>255</v>
      </c>
      <c r="B127" s="1">
        <v>0</v>
      </c>
      <c r="C127" s="1">
        <v>13</v>
      </c>
      <c r="D127" s="1">
        <v>0</v>
      </c>
      <c r="E127" s="1">
        <v>0</v>
      </c>
      <c r="F127" s="1">
        <v>1</v>
      </c>
      <c r="G127" s="1">
        <f t="shared" si="1"/>
        <v>14</v>
      </c>
    </row>
    <row r="128" spans="1:7" ht="16.5" customHeight="1">
      <c r="A128" s="3" t="s">
        <v>257</v>
      </c>
      <c r="B128" s="1">
        <v>1</v>
      </c>
      <c r="C128" s="1">
        <v>37</v>
      </c>
      <c r="D128" s="1">
        <v>12</v>
      </c>
      <c r="E128" s="1">
        <v>6</v>
      </c>
      <c r="F128" s="1">
        <v>26</v>
      </c>
      <c r="G128" s="1">
        <f t="shared" si="1"/>
        <v>82</v>
      </c>
    </row>
    <row r="129" spans="1:7" ht="16.5" customHeight="1">
      <c r="A129" s="3" t="s">
        <v>259</v>
      </c>
      <c r="B129" s="1">
        <v>0</v>
      </c>
      <c r="C129" s="1">
        <v>106</v>
      </c>
      <c r="D129" s="1">
        <v>3</v>
      </c>
      <c r="E129" s="1">
        <v>7</v>
      </c>
      <c r="F129" s="1">
        <v>126</v>
      </c>
      <c r="G129" s="1">
        <f t="shared" si="1"/>
        <v>242</v>
      </c>
    </row>
    <row r="130" spans="1:7" ht="16.5" customHeight="1">
      <c r="A130" s="3" t="s">
        <v>261</v>
      </c>
      <c r="B130" s="1">
        <v>3</v>
      </c>
      <c r="C130" s="1">
        <v>3</v>
      </c>
      <c r="D130" s="1">
        <v>23</v>
      </c>
      <c r="E130" s="1">
        <v>19</v>
      </c>
      <c r="F130" s="1">
        <v>72</v>
      </c>
      <c r="G130" s="1">
        <f t="shared" si="1"/>
        <v>120</v>
      </c>
    </row>
    <row r="131" spans="1:7" ht="16.5" customHeight="1">
      <c r="A131" s="3" t="s">
        <v>263</v>
      </c>
      <c r="B131" s="1">
        <v>0</v>
      </c>
      <c r="C131" s="1">
        <v>0</v>
      </c>
      <c r="D131" s="1">
        <v>0</v>
      </c>
      <c r="E131" s="1">
        <v>0</v>
      </c>
      <c r="F131" s="1">
        <v>11</v>
      </c>
      <c r="G131" s="1">
        <f t="shared" si="1"/>
        <v>11</v>
      </c>
    </row>
    <row r="132" spans="1:7" ht="16.5" customHeight="1">
      <c r="A132" s="3" t="s">
        <v>265</v>
      </c>
      <c r="B132" s="1">
        <v>0</v>
      </c>
      <c r="C132" s="1">
        <v>88</v>
      </c>
      <c r="D132" s="1">
        <v>1</v>
      </c>
      <c r="E132" s="1">
        <v>17</v>
      </c>
      <c r="F132" s="1">
        <v>19</v>
      </c>
      <c r="G132" s="1">
        <f t="shared" ref="G132:G187" si="2">SUM(B132:F132)</f>
        <v>125</v>
      </c>
    </row>
    <row r="133" spans="1:7" ht="16.5" customHeight="1">
      <c r="A133" s="3" t="s">
        <v>267</v>
      </c>
      <c r="B133" s="1">
        <v>0</v>
      </c>
      <c r="C133" s="1">
        <v>13</v>
      </c>
      <c r="D133" s="1">
        <v>15</v>
      </c>
      <c r="E133" s="1">
        <v>48</v>
      </c>
      <c r="F133" s="1">
        <v>14</v>
      </c>
      <c r="G133" s="1">
        <f t="shared" si="2"/>
        <v>90</v>
      </c>
    </row>
    <row r="134" spans="1:7" ht="16.5" customHeight="1">
      <c r="A134" s="3" t="s">
        <v>269</v>
      </c>
      <c r="B134" s="1">
        <v>0</v>
      </c>
      <c r="C134" s="1">
        <v>2</v>
      </c>
      <c r="D134" s="1">
        <v>0</v>
      </c>
      <c r="E134" s="1">
        <v>97</v>
      </c>
      <c r="F134" s="1">
        <v>20</v>
      </c>
      <c r="G134" s="1">
        <f t="shared" si="2"/>
        <v>119</v>
      </c>
    </row>
    <row r="135" spans="1:7" ht="16.5" customHeight="1">
      <c r="A135" s="3" t="s">
        <v>271</v>
      </c>
      <c r="B135" s="1">
        <v>0</v>
      </c>
      <c r="C135" s="1">
        <v>2</v>
      </c>
      <c r="D135" s="1">
        <v>0</v>
      </c>
      <c r="E135" s="1">
        <v>0</v>
      </c>
      <c r="F135" s="1">
        <v>0</v>
      </c>
      <c r="G135" s="1">
        <f t="shared" si="2"/>
        <v>2</v>
      </c>
    </row>
    <row r="136" spans="1:7" ht="16.5" customHeight="1">
      <c r="A136" s="3" t="s">
        <v>273</v>
      </c>
      <c r="B136" s="1">
        <v>1</v>
      </c>
      <c r="C136" s="1">
        <v>46</v>
      </c>
      <c r="D136" s="1">
        <v>1</v>
      </c>
      <c r="E136" s="1">
        <v>20</v>
      </c>
      <c r="F136" s="1">
        <v>55</v>
      </c>
      <c r="G136" s="1">
        <f t="shared" si="2"/>
        <v>123</v>
      </c>
    </row>
    <row r="137" spans="1:7" ht="16.5" customHeight="1">
      <c r="A137" s="3" t="s">
        <v>275</v>
      </c>
      <c r="B137" s="1">
        <v>0</v>
      </c>
      <c r="C137" s="1">
        <v>46</v>
      </c>
      <c r="D137" s="1">
        <v>15</v>
      </c>
      <c r="E137" s="1">
        <v>55</v>
      </c>
      <c r="F137" s="1">
        <v>110</v>
      </c>
      <c r="G137" s="1">
        <f t="shared" si="2"/>
        <v>226</v>
      </c>
    </row>
    <row r="138" spans="1:7" ht="16.5" customHeight="1">
      <c r="A138" s="3" t="s">
        <v>277</v>
      </c>
      <c r="B138" s="1">
        <v>0</v>
      </c>
      <c r="C138" s="1">
        <v>103</v>
      </c>
      <c r="D138" s="1">
        <v>2</v>
      </c>
      <c r="E138" s="1">
        <v>105</v>
      </c>
      <c r="F138" s="1">
        <v>96</v>
      </c>
      <c r="G138" s="1">
        <f t="shared" si="2"/>
        <v>306</v>
      </c>
    </row>
    <row r="139" spans="1:7" ht="16.5" customHeight="1">
      <c r="A139" s="3" t="s">
        <v>279</v>
      </c>
      <c r="B139" s="1">
        <v>0</v>
      </c>
      <c r="C139" s="1">
        <v>3</v>
      </c>
      <c r="D139" s="1">
        <v>0</v>
      </c>
      <c r="E139" s="1">
        <v>0</v>
      </c>
      <c r="F139" s="1">
        <v>0</v>
      </c>
      <c r="G139" s="1">
        <f t="shared" si="2"/>
        <v>3</v>
      </c>
    </row>
    <row r="140" spans="1:7" ht="16.5" customHeight="1">
      <c r="A140" s="3" t="s">
        <v>281</v>
      </c>
      <c r="B140" s="1">
        <v>0</v>
      </c>
      <c r="C140" s="1">
        <v>11</v>
      </c>
      <c r="D140" s="1">
        <v>16</v>
      </c>
      <c r="E140" s="1">
        <v>5</v>
      </c>
      <c r="F140" s="1">
        <v>13</v>
      </c>
      <c r="G140" s="1">
        <f t="shared" si="2"/>
        <v>45</v>
      </c>
    </row>
    <row r="141" spans="1:7" ht="16.5" customHeight="1">
      <c r="A141" s="3" t="s">
        <v>283</v>
      </c>
      <c r="B141" s="1">
        <v>0</v>
      </c>
      <c r="C141" s="1">
        <v>0</v>
      </c>
      <c r="D141" s="1">
        <v>0</v>
      </c>
      <c r="E141" s="1">
        <v>30</v>
      </c>
      <c r="F141" s="1">
        <v>7</v>
      </c>
      <c r="G141" s="1">
        <f t="shared" si="2"/>
        <v>37</v>
      </c>
    </row>
    <row r="142" spans="1:7" ht="16.5" customHeight="1">
      <c r="A142" s="3" t="s">
        <v>285</v>
      </c>
      <c r="B142" s="1">
        <v>0</v>
      </c>
      <c r="C142" s="1">
        <v>0</v>
      </c>
      <c r="D142" s="1">
        <v>0</v>
      </c>
      <c r="E142" s="1">
        <v>20</v>
      </c>
      <c r="F142" s="1">
        <v>17</v>
      </c>
      <c r="G142" s="1">
        <f t="shared" si="2"/>
        <v>37</v>
      </c>
    </row>
    <row r="143" spans="1:7" ht="16.5" customHeight="1">
      <c r="A143" s="3" t="s">
        <v>287</v>
      </c>
      <c r="B143" s="1">
        <v>1</v>
      </c>
      <c r="C143" s="1">
        <v>6</v>
      </c>
      <c r="D143" s="1">
        <v>0</v>
      </c>
      <c r="E143" s="1">
        <v>0</v>
      </c>
      <c r="F143" s="1">
        <v>12</v>
      </c>
      <c r="G143" s="1">
        <f t="shared" si="2"/>
        <v>19</v>
      </c>
    </row>
    <row r="144" spans="1:7" ht="16.5" customHeight="1">
      <c r="A144" s="3" t="s">
        <v>289</v>
      </c>
      <c r="B144" s="1">
        <v>0</v>
      </c>
      <c r="C144" s="1">
        <v>14</v>
      </c>
      <c r="D144" s="1">
        <v>6</v>
      </c>
      <c r="E144" s="1">
        <v>0</v>
      </c>
      <c r="F144" s="1">
        <v>0</v>
      </c>
      <c r="G144" s="1">
        <f t="shared" si="2"/>
        <v>20</v>
      </c>
    </row>
    <row r="145" spans="1:7" ht="16.5" customHeight="1">
      <c r="A145" s="3" t="s">
        <v>291</v>
      </c>
      <c r="B145" s="1">
        <v>0</v>
      </c>
      <c r="C145" s="1">
        <v>0</v>
      </c>
      <c r="D145" s="1">
        <v>0</v>
      </c>
      <c r="E145" s="1">
        <v>17</v>
      </c>
      <c r="F145" s="1">
        <v>11</v>
      </c>
      <c r="G145" s="1">
        <f t="shared" si="2"/>
        <v>28</v>
      </c>
    </row>
    <row r="146" spans="1:7" ht="16.5" customHeight="1">
      <c r="A146" s="3" t="s">
        <v>293</v>
      </c>
      <c r="B146" s="1">
        <v>0</v>
      </c>
      <c r="C146" s="1">
        <v>20</v>
      </c>
      <c r="D146" s="1">
        <v>28</v>
      </c>
      <c r="E146" s="1">
        <v>0</v>
      </c>
      <c r="F146" s="1">
        <v>0</v>
      </c>
      <c r="G146" s="1">
        <f t="shared" si="2"/>
        <v>48</v>
      </c>
    </row>
    <row r="147" spans="1:7" ht="16.5" customHeight="1">
      <c r="A147" s="3" t="s">
        <v>295</v>
      </c>
      <c r="B147" s="1">
        <v>0</v>
      </c>
      <c r="C147" s="1">
        <v>31</v>
      </c>
      <c r="D147" s="1">
        <v>8</v>
      </c>
      <c r="E147" s="1">
        <v>10</v>
      </c>
      <c r="F147" s="1">
        <v>17</v>
      </c>
      <c r="G147" s="1">
        <f t="shared" si="2"/>
        <v>66</v>
      </c>
    </row>
    <row r="148" spans="1:7" ht="16.5" customHeight="1">
      <c r="A148" s="3" t="s">
        <v>297</v>
      </c>
      <c r="B148" s="1">
        <v>0</v>
      </c>
      <c r="C148" s="1">
        <v>10</v>
      </c>
      <c r="D148" s="1">
        <v>0</v>
      </c>
      <c r="E148" s="1">
        <v>0</v>
      </c>
      <c r="F148" s="1">
        <v>0</v>
      </c>
      <c r="G148" s="1">
        <f t="shared" si="2"/>
        <v>10</v>
      </c>
    </row>
    <row r="149" spans="1:7" ht="16.5" customHeight="1">
      <c r="A149" s="3" t="s">
        <v>299</v>
      </c>
      <c r="B149" s="1">
        <v>0</v>
      </c>
      <c r="C149" s="1">
        <v>51</v>
      </c>
      <c r="D149" s="1">
        <v>3</v>
      </c>
      <c r="E149" s="1">
        <v>0</v>
      </c>
      <c r="F149" s="1">
        <v>1</v>
      </c>
      <c r="G149" s="1">
        <f t="shared" si="2"/>
        <v>55</v>
      </c>
    </row>
    <row r="150" spans="1:7" ht="16.5" customHeight="1">
      <c r="A150" s="3" t="s">
        <v>301</v>
      </c>
      <c r="B150" s="1">
        <v>0</v>
      </c>
      <c r="C150" s="1">
        <v>28</v>
      </c>
      <c r="D150" s="1">
        <v>25</v>
      </c>
      <c r="E150" s="1">
        <v>18</v>
      </c>
      <c r="F150" s="1">
        <v>22</v>
      </c>
      <c r="G150" s="1">
        <f t="shared" si="2"/>
        <v>93</v>
      </c>
    </row>
    <row r="151" spans="1:7" ht="16.5" customHeight="1">
      <c r="A151" s="3" t="s">
        <v>303</v>
      </c>
      <c r="B151" s="1">
        <v>2</v>
      </c>
      <c r="C151" s="1">
        <v>31</v>
      </c>
      <c r="D151" s="1">
        <v>2</v>
      </c>
      <c r="E151" s="1">
        <v>42</v>
      </c>
      <c r="F151" s="1">
        <v>5</v>
      </c>
      <c r="G151" s="1">
        <f t="shared" si="2"/>
        <v>82</v>
      </c>
    </row>
    <row r="152" spans="1:7" ht="16.5" customHeight="1">
      <c r="A152" s="3" t="s">
        <v>305</v>
      </c>
      <c r="B152" s="1">
        <v>0</v>
      </c>
      <c r="C152" s="1">
        <v>32</v>
      </c>
      <c r="D152" s="1">
        <v>4</v>
      </c>
      <c r="E152" s="1">
        <v>0</v>
      </c>
      <c r="F152" s="1">
        <v>0</v>
      </c>
      <c r="G152" s="1">
        <f t="shared" si="2"/>
        <v>36</v>
      </c>
    </row>
    <row r="153" spans="1:7" ht="16.5" customHeight="1">
      <c r="A153" s="3" t="s">
        <v>307</v>
      </c>
      <c r="B153" s="1">
        <v>0</v>
      </c>
      <c r="C153" s="1">
        <v>34</v>
      </c>
      <c r="D153" s="1">
        <v>4</v>
      </c>
      <c r="E153" s="1">
        <v>13</v>
      </c>
      <c r="F153" s="1">
        <v>23</v>
      </c>
      <c r="G153" s="1">
        <f t="shared" si="2"/>
        <v>74</v>
      </c>
    </row>
    <row r="154" spans="1:7" ht="16.5" customHeight="1">
      <c r="A154" s="3" t="s">
        <v>309</v>
      </c>
      <c r="B154" s="1">
        <v>10</v>
      </c>
      <c r="C154" s="1">
        <v>73</v>
      </c>
      <c r="D154" s="1">
        <v>2</v>
      </c>
      <c r="E154" s="1">
        <v>26</v>
      </c>
      <c r="F154" s="1">
        <v>15</v>
      </c>
      <c r="G154" s="1">
        <f t="shared" si="2"/>
        <v>126</v>
      </c>
    </row>
    <row r="155" spans="1:7" ht="16.5" customHeight="1">
      <c r="A155" s="3" t="s">
        <v>311</v>
      </c>
      <c r="B155" s="1">
        <v>0</v>
      </c>
      <c r="C155" s="1">
        <v>14</v>
      </c>
      <c r="D155" s="1">
        <v>182</v>
      </c>
      <c r="E155" s="1">
        <v>0</v>
      </c>
      <c r="F155" s="1">
        <v>0</v>
      </c>
      <c r="G155" s="1">
        <f t="shared" si="2"/>
        <v>196</v>
      </c>
    </row>
    <row r="156" spans="1:7" ht="16.5" customHeight="1">
      <c r="A156" s="3" t="s">
        <v>313</v>
      </c>
      <c r="B156" s="1">
        <v>1</v>
      </c>
      <c r="C156" s="1">
        <v>0</v>
      </c>
      <c r="D156" s="1">
        <v>0</v>
      </c>
      <c r="E156" s="1">
        <v>4</v>
      </c>
      <c r="F156" s="1">
        <v>1</v>
      </c>
      <c r="G156" s="1">
        <f t="shared" si="2"/>
        <v>6</v>
      </c>
    </row>
    <row r="157" spans="1:7" ht="16.5" customHeight="1">
      <c r="A157" s="3" t="s">
        <v>315</v>
      </c>
      <c r="B157" s="1">
        <v>2</v>
      </c>
      <c r="C157" s="1">
        <v>81</v>
      </c>
      <c r="D157" s="1">
        <v>6</v>
      </c>
      <c r="E157" s="1">
        <v>188</v>
      </c>
      <c r="F157" s="1">
        <v>34</v>
      </c>
      <c r="G157" s="1">
        <f t="shared" si="2"/>
        <v>311</v>
      </c>
    </row>
    <row r="158" spans="1:7" ht="16.5" customHeight="1">
      <c r="A158" s="3" t="s">
        <v>317</v>
      </c>
      <c r="B158" s="1">
        <v>0</v>
      </c>
      <c r="C158" s="1">
        <v>41</v>
      </c>
      <c r="D158" s="1">
        <v>1</v>
      </c>
      <c r="E158" s="1">
        <v>0</v>
      </c>
      <c r="F158" s="1">
        <v>0</v>
      </c>
      <c r="G158" s="1">
        <f t="shared" si="2"/>
        <v>42</v>
      </c>
    </row>
    <row r="159" spans="1:7" ht="16.5" customHeight="1">
      <c r="A159" s="3" t="s">
        <v>319</v>
      </c>
      <c r="B159" s="1">
        <v>0</v>
      </c>
      <c r="C159" s="1">
        <v>17</v>
      </c>
      <c r="D159" s="1">
        <v>31</v>
      </c>
      <c r="E159" s="1">
        <v>32</v>
      </c>
      <c r="F159" s="1">
        <v>65</v>
      </c>
      <c r="G159" s="1">
        <f t="shared" si="2"/>
        <v>145</v>
      </c>
    </row>
    <row r="160" spans="1:7" ht="16.5" customHeight="1">
      <c r="A160" s="3" t="s">
        <v>321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f t="shared" si="2"/>
        <v>0</v>
      </c>
    </row>
    <row r="161" spans="1:7" ht="16.5" customHeight="1">
      <c r="A161" s="3" t="s">
        <v>323</v>
      </c>
      <c r="B161" s="1">
        <v>0</v>
      </c>
      <c r="C161" s="1">
        <v>8</v>
      </c>
      <c r="D161" s="1">
        <v>0</v>
      </c>
      <c r="E161" s="1">
        <v>9</v>
      </c>
      <c r="F161" s="1">
        <v>4</v>
      </c>
      <c r="G161" s="1">
        <f t="shared" si="2"/>
        <v>21</v>
      </c>
    </row>
    <row r="162" spans="1:7" ht="16.5" customHeight="1">
      <c r="A162" s="3" t="s">
        <v>325</v>
      </c>
      <c r="B162" s="1">
        <v>0</v>
      </c>
      <c r="C162" s="1">
        <v>1</v>
      </c>
      <c r="D162" s="1">
        <v>2</v>
      </c>
      <c r="E162" s="1">
        <v>7</v>
      </c>
      <c r="F162" s="1">
        <v>23</v>
      </c>
      <c r="G162" s="1">
        <f t="shared" si="2"/>
        <v>33</v>
      </c>
    </row>
    <row r="163" spans="1:7" ht="16.5" customHeight="1">
      <c r="A163" s="3" t="s">
        <v>327</v>
      </c>
      <c r="B163" s="1">
        <v>0</v>
      </c>
      <c r="C163" s="1">
        <v>0</v>
      </c>
      <c r="D163" s="1">
        <v>0</v>
      </c>
      <c r="E163" s="1">
        <v>27</v>
      </c>
      <c r="F163" s="1">
        <v>1</v>
      </c>
      <c r="G163" s="1">
        <f t="shared" si="2"/>
        <v>28</v>
      </c>
    </row>
    <row r="164" spans="1:7" ht="16.5" customHeight="1">
      <c r="A164" s="3" t="s">
        <v>329</v>
      </c>
      <c r="B164" s="1">
        <v>0</v>
      </c>
      <c r="C164" s="1">
        <v>1</v>
      </c>
      <c r="D164" s="1">
        <v>0</v>
      </c>
      <c r="E164" s="1">
        <v>16</v>
      </c>
      <c r="F164" s="1">
        <v>4</v>
      </c>
      <c r="G164" s="1">
        <f t="shared" si="2"/>
        <v>21</v>
      </c>
    </row>
    <row r="165" spans="1:7" ht="16.5" customHeight="1">
      <c r="A165" s="3" t="s">
        <v>331</v>
      </c>
      <c r="B165" s="1">
        <v>0</v>
      </c>
      <c r="C165" s="1">
        <v>0</v>
      </c>
      <c r="D165" s="1">
        <v>0</v>
      </c>
      <c r="E165" s="1">
        <v>6</v>
      </c>
      <c r="F165" s="1">
        <v>12</v>
      </c>
      <c r="G165" s="1">
        <f t="shared" si="2"/>
        <v>18</v>
      </c>
    </row>
    <row r="166" spans="1:7" ht="16.5" customHeight="1">
      <c r="A166" s="3" t="s">
        <v>333</v>
      </c>
      <c r="B166" s="1">
        <v>0</v>
      </c>
      <c r="C166" s="1">
        <v>0</v>
      </c>
      <c r="D166" s="1">
        <v>1</v>
      </c>
      <c r="E166" s="1">
        <v>15</v>
      </c>
      <c r="F166" s="1">
        <v>22</v>
      </c>
      <c r="G166" s="1">
        <f t="shared" si="2"/>
        <v>38</v>
      </c>
    </row>
    <row r="167" spans="1:7" ht="16.5" customHeight="1">
      <c r="A167" s="3" t="s">
        <v>335</v>
      </c>
      <c r="B167" s="1">
        <v>21</v>
      </c>
      <c r="C167" s="1">
        <v>33</v>
      </c>
      <c r="D167" s="1">
        <v>9</v>
      </c>
      <c r="E167" s="1">
        <v>5</v>
      </c>
      <c r="F167" s="1">
        <v>91</v>
      </c>
      <c r="G167" s="1">
        <f t="shared" si="2"/>
        <v>159</v>
      </c>
    </row>
    <row r="168" spans="1:7" ht="16.5" customHeight="1">
      <c r="A168" s="1">
        <v>10471</v>
      </c>
      <c r="B168" s="1">
        <v>3</v>
      </c>
      <c r="C168" s="1">
        <v>34</v>
      </c>
      <c r="D168" s="1">
        <v>2</v>
      </c>
      <c r="E168" s="1">
        <v>0</v>
      </c>
      <c r="F168" s="1">
        <v>8</v>
      </c>
      <c r="G168" s="1">
        <f t="shared" si="2"/>
        <v>47</v>
      </c>
    </row>
    <row r="169" spans="1:7" ht="16.5" customHeight="1">
      <c r="A169" s="1">
        <v>10472</v>
      </c>
      <c r="B169" s="1">
        <v>12</v>
      </c>
      <c r="C169" s="1">
        <v>94</v>
      </c>
      <c r="D169" s="1">
        <v>8</v>
      </c>
      <c r="E169" s="1">
        <v>0</v>
      </c>
      <c r="F169" s="1">
        <v>0</v>
      </c>
      <c r="G169" s="1">
        <f t="shared" si="2"/>
        <v>114</v>
      </c>
    </row>
    <row r="170" spans="1:7" ht="16.5" customHeight="1">
      <c r="A170" s="1">
        <v>10688</v>
      </c>
      <c r="B170" s="1">
        <v>1</v>
      </c>
      <c r="C170" s="1">
        <v>20</v>
      </c>
      <c r="D170" s="1">
        <v>17</v>
      </c>
      <c r="E170" s="1">
        <v>44</v>
      </c>
      <c r="F170" s="1">
        <v>65</v>
      </c>
      <c r="G170" s="1">
        <f t="shared" si="2"/>
        <v>147</v>
      </c>
    </row>
    <row r="171" spans="1:7" ht="16.5" customHeight="1">
      <c r="A171" s="1">
        <v>10768</v>
      </c>
      <c r="B171" s="1">
        <v>7</v>
      </c>
      <c r="C171" s="1">
        <v>115</v>
      </c>
      <c r="D171" s="1">
        <v>54</v>
      </c>
      <c r="E171" s="1">
        <v>39</v>
      </c>
      <c r="F171" s="1">
        <v>77</v>
      </c>
      <c r="G171" s="1">
        <f t="shared" si="2"/>
        <v>292</v>
      </c>
    </row>
    <row r="172" spans="1:7" ht="16.5" customHeight="1">
      <c r="A172" s="1">
        <v>10770</v>
      </c>
      <c r="B172" s="1">
        <v>2</v>
      </c>
      <c r="C172" s="1">
        <v>0</v>
      </c>
      <c r="D172" s="1">
        <v>0</v>
      </c>
      <c r="E172" s="1">
        <v>0</v>
      </c>
      <c r="F172" s="1">
        <v>0</v>
      </c>
      <c r="G172" s="1">
        <f t="shared" si="2"/>
        <v>2</v>
      </c>
    </row>
    <row r="173" spans="1:7" ht="16.5" customHeight="1">
      <c r="A173" s="1">
        <v>10771</v>
      </c>
      <c r="B173" s="1">
        <v>1</v>
      </c>
      <c r="C173" s="1">
        <v>5</v>
      </c>
      <c r="D173" s="1">
        <v>26</v>
      </c>
      <c r="E173" s="1">
        <v>0</v>
      </c>
      <c r="F173" s="1">
        <v>0</v>
      </c>
      <c r="G173" s="1">
        <f t="shared" si="2"/>
        <v>32</v>
      </c>
    </row>
    <row r="174" spans="1:7" ht="16.5" customHeight="1">
      <c r="A174" s="1">
        <v>10772</v>
      </c>
      <c r="B174" s="1">
        <v>5</v>
      </c>
      <c r="C174" s="1">
        <v>19</v>
      </c>
      <c r="D174" s="1">
        <v>74</v>
      </c>
      <c r="E174" s="1">
        <v>48</v>
      </c>
      <c r="F174" s="1">
        <v>81</v>
      </c>
      <c r="G174" s="1">
        <f t="shared" si="2"/>
        <v>227</v>
      </c>
    </row>
    <row r="175" spans="1:7" ht="16.5" customHeight="1">
      <c r="A175" s="1">
        <v>10773</v>
      </c>
      <c r="B175" s="1">
        <v>0</v>
      </c>
      <c r="C175" s="1">
        <v>16</v>
      </c>
      <c r="D175" s="1">
        <v>27</v>
      </c>
      <c r="E175" s="1">
        <v>72</v>
      </c>
      <c r="F175" s="1">
        <v>34</v>
      </c>
      <c r="G175" s="1">
        <f t="shared" si="2"/>
        <v>149</v>
      </c>
    </row>
    <row r="176" spans="1:7" ht="16.5" customHeight="1">
      <c r="A176" s="1">
        <v>10774</v>
      </c>
      <c r="B176" s="1">
        <v>0</v>
      </c>
      <c r="C176" s="1">
        <v>1</v>
      </c>
      <c r="D176" s="1">
        <v>4</v>
      </c>
      <c r="E176" s="1">
        <v>0</v>
      </c>
      <c r="F176" s="1">
        <v>0</v>
      </c>
      <c r="G176" s="1">
        <f t="shared" si="2"/>
        <v>5</v>
      </c>
    </row>
    <row r="177" spans="1:7" ht="16.5" customHeight="1">
      <c r="A177" s="1">
        <v>10775</v>
      </c>
      <c r="B177" s="1">
        <v>7</v>
      </c>
      <c r="C177" s="1">
        <v>50</v>
      </c>
      <c r="D177" s="1">
        <v>5</v>
      </c>
      <c r="E177" s="1">
        <v>31</v>
      </c>
      <c r="F177" s="1">
        <v>55</v>
      </c>
      <c r="G177" s="1">
        <f t="shared" si="2"/>
        <v>148</v>
      </c>
    </row>
    <row r="178" spans="1:7" ht="16.5" customHeight="1">
      <c r="A178" s="1">
        <v>10776</v>
      </c>
      <c r="B178" s="1">
        <v>9</v>
      </c>
      <c r="C178" s="1">
        <v>91</v>
      </c>
      <c r="D178" s="1">
        <v>0</v>
      </c>
      <c r="E178" s="1">
        <v>0</v>
      </c>
      <c r="F178" s="1">
        <v>56</v>
      </c>
      <c r="G178" s="1">
        <f t="shared" si="2"/>
        <v>156</v>
      </c>
    </row>
    <row r="179" spans="1:7" ht="16.5" customHeight="1">
      <c r="A179" s="1">
        <v>10777</v>
      </c>
      <c r="B179" s="1">
        <v>4</v>
      </c>
      <c r="C179" s="1">
        <v>55</v>
      </c>
      <c r="D179" s="1">
        <v>10</v>
      </c>
      <c r="E179" s="1">
        <v>15</v>
      </c>
      <c r="F179" s="1">
        <v>17</v>
      </c>
      <c r="G179" s="1">
        <f t="shared" si="2"/>
        <v>101</v>
      </c>
    </row>
    <row r="180" spans="1:7" ht="16.5" customHeight="1">
      <c r="A180" s="1">
        <v>10778</v>
      </c>
      <c r="B180" s="1">
        <v>2</v>
      </c>
      <c r="C180" s="1">
        <v>1</v>
      </c>
      <c r="D180" s="1">
        <v>11</v>
      </c>
      <c r="E180" s="1">
        <v>13</v>
      </c>
      <c r="F180" s="1">
        <v>57</v>
      </c>
      <c r="G180" s="1">
        <f t="shared" si="2"/>
        <v>84</v>
      </c>
    </row>
    <row r="181" spans="1:7" ht="16.5" customHeight="1">
      <c r="A181" s="1">
        <v>10779</v>
      </c>
      <c r="B181" s="1">
        <v>1</v>
      </c>
      <c r="C181" s="1">
        <v>8</v>
      </c>
      <c r="D181" s="1">
        <v>1</v>
      </c>
      <c r="E181" s="1">
        <v>2</v>
      </c>
      <c r="F181" s="1">
        <v>2</v>
      </c>
      <c r="G181" s="1">
        <f t="shared" si="2"/>
        <v>14</v>
      </c>
    </row>
    <row r="182" spans="1:7" ht="16.5" customHeight="1">
      <c r="A182" s="1">
        <v>10780</v>
      </c>
      <c r="B182" s="1">
        <v>0</v>
      </c>
      <c r="C182" s="1">
        <v>16</v>
      </c>
      <c r="D182" s="1">
        <v>3</v>
      </c>
      <c r="E182" s="1">
        <v>13</v>
      </c>
      <c r="F182" s="1">
        <v>29</v>
      </c>
      <c r="G182" s="1">
        <f t="shared" si="2"/>
        <v>61</v>
      </c>
    </row>
    <row r="183" spans="1:7" ht="16.5" customHeight="1">
      <c r="A183" s="1">
        <v>14415</v>
      </c>
      <c r="B183" s="1">
        <v>0</v>
      </c>
      <c r="C183" s="1">
        <v>3</v>
      </c>
      <c r="D183" s="1">
        <v>0</v>
      </c>
      <c r="E183" s="1">
        <v>0</v>
      </c>
      <c r="F183" s="1">
        <v>0</v>
      </c>
      <c r="G183" s="1">
        <f t="shared" si="2"/>
        <v>3</v>
      </c>
    </row>
    <row r="184" spans="1:7" ht="16.5" customHeight="1">
      <c r="A184" s="1">
        <v>14915</v>
      </c>
      <c r="B184" s="1">
        <v>0</v>
      </c>
      <c r="C184" s="1">
        <v>6</v>
      </c>
      <c r="D184" s="1">
        <v>0</v>
      </c>
      <c r="E184" s="1">
        <v>0</v>
      </c>
      <c r="F184" s="1">
        <v>0</v>
      </c>
      <c r="G184" s="1">
        <f t="shared" si="2"/>
        <v>6</v>
      </c>
    </row>
    <row r="185" spans="1:7" ht="16.5" customHeight="1">
      <c r="A185" s="1">
        <v>21484</v>
      </c>
      <c r="B185" s="1">
        <v>2</v>
      </c>
      <c r="C185" s="1">
        <v>29</v>
      </c>
      <c r="D185" s="1">
        <v>0</v>
      </c>
      <c r="E185" s="1">
        <v>16</v>
      </c>
      <c r="F185" s="1">
        <v>0</v>
      </c>
      <c r="G185" s="1">
        <f t="shared" si="2"/>
        <v>47</v>
      </c>
    </row>
    <row r="186" spans="1:7" ht="16.5" customHeight="1">
      <c r="A186" s="1">
        <v>21485</v>
      </c>
      <c r="B186" s="1">
        <v>16</v>
      </c>
      <c r="C186" s="1">
        <v>10</v>
      </c>
      <c r="D186" s="1">
        <v>0</v>
      </c>
      <c r="E186" s="1">
        <v>0</v>
      </c>
      <c r="F186" s="1">
        <v>0</v>
      </c>
      <c r="G186" s="1">
        <f t="shared" si="2"/>
        <v>26</v>
      </c>
    </row>
    <row r="187" spans="1:7" ht="16.5" customHeight="1">
      <c r="A187" s="1">
        <v>23782</v>
      </c>
      <c r="B187" s="1">
        <v>0</v>
      </c>
      <c r="C187" s="1">
        <v>19</v>
      </c>
      <c r="D187" s="1">
        <v>3</v>
      </c>
      <c r="E187" s="1">
        <v>3</v>
      </c>
      <c r="F187" s="1">
        <v>3</v>
      </c>
      <c r="G187" s="1">
        <f t="shared" si="2"/>
        <v>28</v>
      </c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67"/>
  <sheetViews>
    <sheetView tabSelected="1" zoomScaleSheetLayoutView="118" workbookViewId="0">
      <selection activeCell="H6" sqref="H6"/>
    </sheetView>
  </sheetViews>
  <sheetFormatPr defaultRowHeight="24.95" customHeight="1"/>
  <cols>
    <col min="1" max="1" width="5.125" style="40" customWidth="1"/>
    <col min="2" max="2" width="5.25" style="35" bestFit="1" customWidth="1"/>
    <col min="3" max="3" width="18.875" style="25" customWidth="1"/>
    <col min="4" max="4" width="12" style="25" customWidth="1"/>
    <col min="5" max="5" width="8.375" style="36" customWidth="1"/>
    <col min="6" max="6" width="8" style="36" customWidth="1"/>
    <col min="7" max="7" width="8.25" style="36" customWidth="1"/>
    <col min="8" max="8" width="7.125" style="36" customWidth="1"/>
    <col min="9" max="9" width="6.75" style="36" customWidth="1"/>
    <col min="10" max="11" width="7.75" style="36" customWidth="1"/>
    <col min="12" max="12" width="8.25" style="72" customWidth="1"/>
    <col min="13" max="13" width="6.625" style="36" bestFit="1" customWidth="1"/>
    <col min="14" max="14" width="7" style="36" bestFit="1" customWidth="1"/>
    <col min="15" max="15" width="7.25" style="36" bestFit="1" customWidth="1"/>
    <col min="16" max="16" width="5.5" style="36" bestFit="1" customWidth="1"/>
    <col min="17" max="17" width="6.375" style="36" bestFit="1" customWidth="1"/>
    <col min="18" max="18" width="9.875" style="36" customWidth="1"/>
    <col min="19" max="19" width="8.625" style="36" customWidth="1"/>
    <col min="20" max="20" width="11.875" style="36" customWidth="1"/>
    <col min="21" max="21" width="13" style="36" customWidth="1"/>
    <col min="22" max="22" width="13.25" style="36" customWidth="1"/>
    <col min="23" max="23" width="15.5" style="36" customWidth="1"/>
    <col min="24" max="24" width="15.625" style="36" customWidth="1"/>
    <col min="25" max="25" width="12.875" style="36" customWidth="1"/>
    <col min="26" max="27" width="13.875" style="36" customWidth="1"/>
    <col min="28" max="28" width="14.25" style="36" customWidth="1"/>
    <col min="29" max="16384" width="9" style="36"/>
  </cols>
  <sheetData>
    <row r="1" spans="1:28" ht="24.95" customHeight="1">
      <c r="A1" s="61" t="s">
        <v>451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71"/>
      <c r="M1" s="39"/>
      <c r="N1" s="39"/>
      <c r="O1" s="39"/>
      <c r="P1" s="39"/>
      <c r="Q1" s="39"/>
    </row>
    <row r="2" spans="1:28" ht="24.95" customHeight="1">
      <c r="T2" s="118" t="s">
        <v>435</v>
      </c>
      <c r="U2" s="118"/>
      <c r="V2" s="118"/>
      <c r="W2" s="118"/>
      <c r="X2" s="118"/>
      <c r="Y2" s="117" t="s">
        <v>563</v>
      </c>
      <c r="Z2" s="117"/>
      <c r="AA2" s="117" t="s">
        <v>562</v>
      </c>
      <c r="AB2" s="117"/>
    </row>
    <row r="3" spans="1:28" ht="24.95" customHeight="1">
      <c r="A3" s="119" t="s">
        <v>357</v>
      </c>
      <c r="B3" s="120" t="s">
        <v>358</v>
      </c>
      <c r="C3" s="119" t="s">
        <v>359</v>
      </c>
      <c r="D3" s="119" t="s">
        <v>430</v>
      </c>
      <c r="E3" s="119" t="s">
        <v>424</v>
      </c>
      <c r="F3" s="117" t="s">
        <v>630</v>
      </c>
      <c r="G3" s="117"/>
      <c r="H3" s="117"/>
      <c r="I3" s="117"/>
      <c r="J3" s="117"/>
      <c r="K3" s="117"/>
      <c r="L3" s="121" t="s">
        <v>559</v>
      </c>
      <c r="M3" s="121"/>
      <c r="N3" s="121"/>
      <c r="O3" s="121"/>
      <c r="P3" s="121"/>
      <c r="Q3" s="121"/>
      <c r="R3" s="118" t="s">
        <v>628</v>
      </c>
      <c r="S3" s="118" t="s">
        <v>629</v>
      </c>
      <c r="T3" s="118" t="s">
        <v>627</v>
      </c>
      <c r="U3" s="118" t="s">
        <v>431</v>
      </c>
      <c r="V3" s="118" t="s">
        <v>432</v>
      </c>
      <c r="W3" s="118" t="s">
        <v>434</v>
      </c>
      <c r="X3" s="118" t="s">
        <v>433</v>
      </c>
      <c r="Y3" s="122" t="s">
        <v>564</v>
      </c>
      <c r="Z3" s="118" t="s">
        <v>565</v>
      </c>
      <c r="AA3" s="118" t="s">
        <v>561</v>
      </c>
      <c r="AB3" s="118" t="s">
        <v>560</v>
      </c>
    </row>
    <row r="4" spans="1:28" ht="72" customHeight="1">
      <c r="A4" s="119"/>
      <c r="B4" s="120"/>
      <c r="C4" s="119"/>
      <c r="D4" s="119"/>
      <c r="E4" s="119"/>
      <c r="F4" s="5" t="s">
        <v>360</v>
      </c>
      <c r="G4" s="5" t="s">
        <v>361</v>
      </c>
      <c r="H4" s="5" t="s">
        <v>362</v>
      </c>
      <c r="I4" s="5" t="s">
        <v>363</v>
      </c>
      <c r="J4" s="5" t="s">
        <v>364</v>
      </c>
      <c r="K4" s="5" t="s">
        <v>365</v>
      </c>
      <c r="L4" s="73" t="s">
        <v>425</v>
      </c>
      <c r="M4" s="6" t="s">
        <v>426</v>
      </c>
      <c r="N4" s="6" t="s">
        <v>427</v>
      </c>
      <c r="O4" s="6" t="s">
        <v>428</v>
      </c>
      <c r="P4" s="6" t="s">
        <v>429</v>
      </c>
      <c r="Q4" s="6" t="s">
        <v>382</v>
      </c>
      <c r="R4" s="118"/>
      <c r="S4" s="118"/>
      <c r="T4" s="118"/>
      <c r="U4" s="118"/>
      <c r="V4" s="118"/>
      <c r="W4" s="118"/>
      <c r="X4" s="118"/>
      <c r="Y4" s="123"/>
      <c r="Z4" s="118"/>
      <c r="AA4" s="118"/>
      <c r="AB4" s="118"/>
    </row>
    <row r="5" spans="1:28" ht="24.95" customHeight="1">
      <c r="A5" s="10">
        <v>1</v>
      </c>
      <c r="B5" s="19">
        <v>1401</v>
      </c>
      <c r="C5" s="41" t="s">
        <v>366</v>
      </c>
      <c r="D5" s="11">
        <f>D48</f>
        <v>128432</v>
      </c>
      <c r="E5" s="42">
        <f>(200*D5)/1000</f>
        <v>25686.400000000001</v>
      </c>
      <c r="F5" s="12">
        <f>1790+F44</f>
        <v>7047</v>
      </c>
      <c r="G5" s="12">
        <f>2246+G44</f>
        <v>11992</v>
      </c>
      <c r="H5" s="12">
        <v>0</v>
      </c>
      <c r="I5" s="12">
        <v>0</v>
      </c>
      <c r="J5" s="12">
        <f>F5+H5</f>
        <v>7047</v>
      </c>
      <c r="K5" s="12">
        <f>G5+I5</f>
        <v>11992</v>
      </c>
      <c r="L5" s="74">
        <f>L48</f>
        <v>88</v>
      </c>
      <c r="M5" s="7">
        <f t="shared" ref="M5:P5" si="0">M48</f>
        <v>899</v>
      </c>
      <c r="N5" s="7">
        <f t="shared" si="0"/>
        <v>283</v>
      </c>
      <c r="O5" s="7">
        <f t="shared" si="0"/>
        <v>405</v>
      </c>
      <c r="P5" s="7">
        <f t="shared" si="0"/>
        <v>979</v>
      </c>
      <c r="Q5" s="8">
        <f t="shared" ref="Q5:Q68" si="1">SUM(L5:P5)</f>
        <v>2654</v>
      </c>
      <c r="R5" s="8">
        <f>E5/3</f>
        <v>8562.1333333333332</v>
      </c>
      <c r="S5" s="8">
        <f>K5+Q5</f>
        <v>14646</v>
      </c>
      <c r="T5" s="9">
        <f>D5*20/100</f>
        <v>25686.400000000001</v>
      </c>
      <c r="U5" s="9">
        <f>Q5+J5</f>
        <v>9701</v>
      </c>
      <c r="V5" s="22">
        <f>U5*100/D5</f>
        <v>7.5534134795066654</v>
      </c>
      <c r="W5" s="9">
        <f>K5+Q5</f>
        <v>14646</v>
      </c>
      <c r="X5" s="22">
        <f>W5*100/D5</f>
        <v>11.403700012457955</v>
      </c>
      <c r="Y5" s="59">
        <f>V5*4</f>
        <v>30.213653918026662</v>
      </c>
      <c r="Z5" s="59">
        <f>X5*4</f>
        <v>45.614800049831821</v>
      </c>
      <c r="AA5" s="59">
        <v>3.7972297119441105</v>
      </c>
      <c r="AB5" s="59">
        <v>4.2009632691391046</v>
      </c>
    </row>
    <row r="6" spans="1:28" ht="24.95" customHeight="1">
      <c r="A6" s="10">
        <v>2</v>
      </c>
      <c r="B6" s="19">
        <v>1402</v>
      </c>
      <c r="C6" s="41" t="s">
        <v>367</v>
      </c>
      <c r="D6" s="11">
        <f>D62</f>
        <v>40614</v>
      </c>
      <c r="E6" s="42">
        <f t="shared" ref="E6:E69" si="2">(200*D6)/1000</f>
        <v>8122.8</v>
      </c>
      <c r="F6" s="12">
        <v>1205</v>
      </c>
      <c r="G6" s="12">
        <v>1523</v>
      </c>
      <c r="H6" s="12">
        <v>0</v>
      </c>
      <c r="I6" s="12">
        <v>0</v>
      </c>
      <c r="J6" s="12">
        <v>1205</v>
      </c>
      <c r="K6" s="12">
        <v>1523</v>
      </c>
      <c r="L6" s="74">
        <f>L62</f>
        <v>17</v>
      </c>
      <c r="M6" s="7">
        <f t="shared" ref="M6:P6" si="3">M62</f>
        <v>263</v>
      </c>
      <c r="N6" s="7">
        <f t="shared" si="3"/>
        <v>185</v>
      </c>
      <c r="O6" s="7">
        <f t="shared" si="3"/>
        <v>236</v>
      </c>
      <c r="P6" s="7">
        <f t="shared" si="3"/>
        <v>217</v>
      </c>
      <c r="Q6" s="8">
        <f t="shared" si="1"/>
        <v>918</v>
      </c>
      <c r="R6" s="8">
        <f t="shared" ref="R6:R69" si="4">E6/3</f>
        <v>2707.6</v>
      </c>
      <c r="S6" s="8">
        <f t="shared" ref="S6:S69" si="5">K6+Q6</f>
        <v>2441</v>
      </c>
      <c r="T6" s="9">
        <f t="shared" ref="T6:T69" si="6">D6*20/100</f>
        <v>8122.8</v>
      </c>
      <c r="U6" s="9">
        <f t="shared" ref="U6:U69" si="7">Q6+J6</f>
        <v>2123</v>
      </c>
      <c r="V6" s="22">
        <f t="shared" ref="V6:V69" si="8">U6*100/D6</f>
        <v>5.2272615354311318</v>
      </c>
      <c r="W6" s="9">
        <f t="shared" ref="W6:W69" si="9">K6+Q6</f>
        <v>2441</v>
      </c>
      <c r="X6" s="22">
        <f t="shared" ref="X6:X69" si="10">W6*100/D6</f>
        <v>6.0102427734278816</v>
      </c>
      <c r="Y6" s="59">
        <f t="shared" ref="Y6:Y69" si="11">V6*4</f>
        <v>20.909046141724527</v>
      </c>
      <c r="Z6" s="59">
        <f t="shared" ref="Z6:Z69" si="12">X6*4</f>
        <v>24.040971093711526</v>
      </c>
      <c r="AA6" s="59">
        <v>5.1825547138047137</v>
      </c>
      <c r="AB6" s="59">
        <v>6.5225168350168348</v>
      </c>
    </row>
    <row r="7" spans="1:28" ht="24.95" customHeight="1">
      <c r="A7" s="10">
        <v>3</v>
      </c>
      <c r="B7" s="19">
        <v>1403</v>
      </c>
      <c r="C7" s="41" t="s">
        <v>368</v>
      </c>
      <c r="D7" s="11">
        <f>D76</f>
        <v>32031</v>
      </c>
      <c r="E7" s="42">
        <f t="shared" si="2"/>
        <v>6406.2</v>
      </c>
      <c r="F7" s="12">
        <v>928</v>
      </c>
      <c r="G7" s="12">
        <v>1128</v>
      </c>
      <c r="H7" s="12">
        <v>1</v>
      </c>
      <c r="I7" s="12">
        <v>1</v>
      </c>
      <c r="J7" s="12">
        <v>929</v>
      </c>
      <c r="K7" s="12">
        <v>1129</v>
      </c>
      <c r="L7" s="74">
        <f>L76</f>
        <v>4</v>
      </c>
      <c r="M7" s="7">
        <f t="shared" ref="M7:Q7" si="13">M76</f>
        <v>208</v>
      </c>
      <c r="N7" s="7">
        <f t="shared" si="13"/>
        <v>49</v>
      </c>
      <c r="O7" s="7">
        <f t="shared" si="13"/>
        <v>219</v>
      </c>
      <c r="P7" s="7">
        <f t="shared" si="13"/>
        <v>682</v>
      </c>
      <c r="Q7" s="7">
        <f t="shared" si="13"/>
        <v>1162</v>
      </c>
      <c r="R7" s="8">
        <f t="shared" si="4"/>
        <v>2135.4</v>
      </c>
      <c r="S7" s="8">
        <f t="shared" si="5"/>
        <v>2291</v>
      </c>
      <c r="T7" s="9">
        <f t="shared" si="6"/>
        <v>6406.2</v>
      </c>
      <c r="U7" s="9">
        <f t="shared" si="7"/>
        <v>2091</v>
      </c>
      <c r="V7" s="22">
        <f t="shared" si="8"/>
        <v>6.5280509506415658</v>
      </c>
      <c r="W7" s="9">
        <f t="shared" si="9"/>
        <v>2291</v>
      </c>
      <c r="X7" s="22">
        <f t="shared" si="10"/>
        <v>7.1524460678717494</v>
      </c>
      <c r="Y7" s="59">
        <f t="shared" si="11"/>
        <v>26.112203802566263</v>
      </c>
      <c r="Z7" s="59">
        <f t="shared" si="12"/>
        <v>28.609784271486998</v>
      </c>
      <c r="AA7" s="59">
        <v>5.6664285910501881</v>
      </c>
      <c r="AB7" s="59">
        <v>6.4644397439771444</v>
      </c>
    </row>
    <row r="8" spans="1:28" ht="24.95" customHeight="1">
      <c r="A8" s="10">
        <v>4</v>
      </c>
      <c r="B8" s="19">
        <v>1404</v>
      </c>
      <c r="C8" s="41" t="s">
        <v>369</v>
      </c>
      <c r="D8" s="11">
        <f>D101</f>
        <v>42537</v>
      </c>
      <c r="E8" s="42">
        <f t="shared" si="2"/>
        <v>8507.4</v>
      </c>
      <c r="F8" s="12">
        <v>1359</v>
      </c>
      <c r="G8" s="12">
        <v>1967</v>
      </c>
      <c r="H8" s="12">
        <v>1</v>
      </c>
      <c r="I8" s="12">
        <v>1</v>
      </c>
      <c r="J8" s="12">
        <v>1360</v>
      </c>
      <c r="K8" s="12">
        <v>1968</v>
      </c>
      <c r="L8" s="74">
        <f>L101</f>
        <v>15</v>
      </c>
      <c r="M8" s="7">
        <f t="shared" ref="M8:Q8" si="14">M101</f>
        <v>541</v>
      </c>
      <c r="N8" s="7">
        <f t="shared" si="14"/>
        <v>128</v>
      </c>
      <c r="O8" s="7">
        <f t="shared" si="14"/>
        <v>328</v>
      </c>
      <c r="P8" s="7">
        <f t="shared" si="14"/>
        <v>409</v>
      </c>
      <c r="Q8" s="7">
        <f t="shared" si="14"/>
        <v>1421</v>
      </c>
      <c r="R8" s="8">
        <f t="shared" si="4"/>
        <v>2835.7999999999997</v>
      </c>
      <c r="S8" s="8">
        <f t="shared" si="5"/>
        <v>3389</v>
      </c>
      <c r="T8" s="9">
        <f t="shared" si="6"/>
        <v>8507.4</v>
      </c>
      <c r="U8" s="9">
        <f t="shared" si="7"/>
        <v>2781</v>
      </c>
      <c r="V8" s="22">
        <f t="shared" si="8"/>
        <v>6.5378376472247695</v>
      </c>
      <c r="W8" s="9">
        <f t="shared" si="9"/>
        <v>3389</v>
      </c>
      <c r="X8" s="22">
        <f t="shared" si="10"/>
        <v>7.9671815125655314</v>
      </c>
      <c r="Y8" s="59">
        <f t="shared" si="11"/>
        <v>26.151350588899078</v>
      </c>
      <c r="Z8" s="59">
        <f t="shared" si="12"/>
        <v>31.868726050262126</v>
      </c>
      <c r="AA8" s="59">
        <v>4.2724392819429777</v>
      </c>
      <c r="AB8" s="59">
        <v>5.9472016895459348</v>
      </c>
    </row>
    <row r="9" spans="1:28" ht="24.95" customHeight="1">
      <c r="A9" s="10">
        <v>5</v>
      </c>
      <c r="B9" s="19">
        <v>1405</v>
      </c>
      <c r="C9" s="41" t="s">
        <v>370</v>
      </c>
      <c r="D9" s="11">
        <f>D118</f>
        <v>29404</v>
      </c>
      <c r="E9" s="42">
        <f t="shared" si="2"/>
        <v>5880.8</v>
      </c>
      <c r="F9" s="12">
        <v>1311</v>
      </c>
      <c r="G9" s="12">
        <v>1832</v>
      </c>
      <c r="H9" s="12">
        <v>1</v>
      </c>
      <c r="I9" s="12">
        <v>1</v>
      </c>
      <c r="J9" s="12">
        <v>1312</v>
      </c>
      <c r="K9" s="12">
        <v>1833</v>
      </c>
      <c r="L9" s="74">
        <f>L118</f>
        <v>3</v>
      </c>
      <c r="M9" s="7">
        <f t="shared" ref="M9:Q9" si="15">M118</f>
        <v>207</v>
      </c>
      <c r="N9" s="7">
        <f t="shared" si="15"/>
        <v>194</v>
      </c>
      <c r="O9" s="7">
        <f t="shared" si="15"/>
        <v>33</v>
      </c>
      <c r="P9" s="7">
        <f t="shared" si="15"/>
        <v>6</v>
      </c>
      <c r="Q9" s="7">
        <f t="shared" si="15"/>
        <v>443</v>
      </c>
      <c r="R9" s="8">
        <f t="shared" si="4"/>
        <v>1960.2666666666667</v>
      </c>
      <c r="S9" s="8">
        <f t="shared" si="5"/>
        <v>2276</v>
      </c>
      <c r="T9" s="9">
        <f t="shared" si="6"/>
        <v>5880.8</v>
      </c>
      <c r="U9" s="9">
        <f t="shared" si="7"/>
        <v>1755</v>
      </c>
      <c r="V9" s="22">
        <f t="shared" si="8"/>
        <v>5.9685757039858522</v>
      </c>
      <c r="W9" s="9">
        <f t="shared" si="9"/>
        <v>2276</v>
      </c>
      <c r="X9" s="22">
        <f t="shared" si="10"/>
        <v>7.7404434770779487</v>
      </c>
      <c r="Y9" s="59">
        <f t="shared" si="11"/>
        <v>23.874302815943409</v>
      </c>
      <c r="Z9" s="59">
        <f t="shared" si="12"/>
        <v>30.961773908311795</v>
      </c>
      <c r="AA9" s="59">
        <v>5.2884054589991836</v>
      </c>
      <c r="AB9" s="59">
        <v>7.2815817100198297</v>
      </c>
    </row>
    <row r="10" spans="1:28" ht="24.95" customHeight="1">
      <c r="A10" s="10">
        <v>6</v>
      </c>
      <c r="B10" s="19">
        <v>1406</v>
      </c>
      <c r="C10" s="41" t="s">
        <v>371</v>
      </c>
      <c r="D10" s="11">
        <f>D141</f>
        <v>80201</v>
      </c>
      <c r="E10" s="42">
        <f t="shared" si="2"/>
        <v>16040.2</v>
      </c>
      <c r="F10" s="12">
        <v>1924</v>
      </c>
      <c r="G10" s="12">
        <v>2413</v>
      </c>
      <c r="H10" s="12">
        <v>2</v>
      </c>
      <c r="I10" s="12">
        <v>2</v>
      </c>
      <c r="J10" s="12">
        <v>1926</v>
      </c>
      <c r="K10" s="12">
        <v>2415</v>
      </c>
      <c r="L10" s="74">
        <f>L141</f>
        <v>7</v>
      </c>
      <c r="M10" s="7">
        <f t="shared" ref="M10:P10" si="16">M141</f>
        <v>302</v>
      </c>
      <c r="N10" s="7">
        <f t="shared" si="16"/>
        <v>222</v>
      </c>
      <c r="O10" s="7">
        <f t="shared" si="16"/>
        <v>265</v>
      </c>
      <c r="P10" s="7">
        <f t="shared" si="16"/>
        <v>319</v>
      </c>
      <c r="Q10" s="8">
        <f t="shared" si="1"/>
        <v>1115</v>
      </c>
      <c r="R10" s="8">
        <f t="shared" si="4"/>
        <v>5346.7333333333336</v>
      </c>
      <c r="S10" s="8">
        <f t="shared" si="5"/>
        <v>3530</v>
      </c>
      <c r="T10" s="9">
        <f t="shared" si="6"/>
        <v>16040.2</v>
      </c>
      <c r="U10" s="9">
        <f t="shared" si="7"/>
        <v>3041</v>
      </c>
      <c r="V10" s="22">
        <f t="shared" si="8"/>
        <v>3.7917232952207578</v>
      </c>
      <c r="W10" s="9">
        <f t="shared" si="9"/>
        <v>3530</v>
      </c>
      <c r="X10" s="22">
        <f t="shared" si="10"/>
        <v>4.4014413785364273</v>
      </c>
      <c r="Y10" s="59">
        <f t="shared" si="11"/>
        <v>15.166893180883031</v>
      </c>
      <c r="Z10" s="59">
        <f t="shared" si="12"/>
        <v>17.605765514145709</v>
      </c>
      <c r="AA10" s="59">
        <v>3.0878877924606756</v>
      </c>
      <c r="AB10" s="59">
        <v>3.7156577386083587</v>
      </c>
    </row>
    <row r="11" spans="1:28" ht="24.95" customHeight="1">
      <c r="A11" s="10">
        <v>7</v>
      </c>
      <c r="B11" s="19">
        <v>1407</v>
      </c>
      <c r="C11" s="41" t="s">
        <v>372</v>
      </c>
      <c r="D11" s="11">
        <f>D159</f>
        <v>38114</v>
      </c>
      <c r="E11" s="42">
        <f t="shared" si="2"/>
        <v>7622.8</v>
      </c>
      <c r="F11" s="12">
        <v>1475</v>
      </c>
      <c r="G11" s="12">
        <v>1909</v>
      </c>
      <c r="H11" s="12">
        <v>0</v>
      </c>
      <c r="I11" s="12">
        <v>0</v>
      </c>
      <c r="J11" s="12">
        <v>1475</v>
      </c>
      <c r="K11" s="12">
        <v>1909</v>
      </c>
      <c r="L11" s="74">
        <f>L159</f>
        <v>2</v>
      </c>
      <c r="M11" s="7">
        <f t="shared" ref="M11:Q11" si="17">M159</f>
        <v>268</v>
      </c>
      <c r="N11" s="7">
        <f t="shared" si="17"/>
        <v>259</v>
      </c>
      <c r="O11" s="7">
        <f t="shared" si="17"/>
        <v>318</v>
      </c>
      <c r="P11" s="7">
        <f t="shared" si="17"/>
        <v>225</v>
      </c>
      <c r="Q11" s="7">
        <f t="shared" si="17"/>
        <v>1072</v>
      </c>
      <c r="R11" s="8">
        <f t="shared" si="4"/>
        <v>2540.9333333333334</v>
      </c>
      <c r="S11" s="62">
        <f t="shared" si="5"/>
        <v>2981</v>
      </c>
      <c r="T11" s="9">
        <f t="shared" si="6"/>
        <v>7622.8</v>
      </c>
      <c r="U11" s="9">
        <f t="shared" si="7"/>
        <v>2547</v>
      </c>
      <c r="V11" s="22">
        <f t="shared" si="8"/>
        <v>6.6825838274649731</v>
      </c>
      <c r="W11" s="9">
        <f t="shared" si="9"/>
        <v>2981</v>
      </c>
      <c r="X11" s="22">
        <f t="shared" si="10"/>
        <v>7.8212730230361549</v>
      </c>
      <c r="Y11" s="59">
        <f t="shared" si="11"/>
        <v>26.730335309859893</v>
      </c>
      <c r="Z11" s="59">
        <f t="shared" si="12"/>
        <v>31.28509209214462</v>
      </c>
      <c r="AA11" s="59">
        <v>3.3920476466049383</v>
      </c>
      <c r="AB11" s="59">
        <v>5.1884403935185182</v>
      </c>
    </row>
    <row r="12" spans="1:28" ht="24.95" customHeight="1">
      <c r="A12" s="10">
        <v>8</v>
      </c>
      <c r="B12" s="19">
        <v>1408</v>
      </c>
      <c r="C12" s="41" t="s">
        <v>373</v>
      </c>
      <c r="D12" s="11">
        <f>D176</f>
        <v>35245</v>
      </c>
      <c r="E12" s="42">
        <f t="shared" si="2"/>
        <v>7049</v>
      </c>
      <c r="F12" s="12">
        <v>1238</v>
      </c>
      <c r="G12" s="12">
        <v>1541</v>
      </c>
      <c r="H12" s="12">
        <v>0</v>
      </c>
      <c r="I12" s="12">
        <v>0</v>
      </c>
      <c r="J12" s="12">
        <v>1238</v>
      </c>
      <c r="K12" s="12">
        <v>1541</v>
      </c>
      <c r="L12" s="74">
        <f>L176</f>
        <v>1</v>
      </c>
      <c r="M12" s="7">
        <f t="shared" ref="M12:Q12" si="18">M176</f>
        <v>108</v>
      </c>
      <c r="N12" s="7">
        <f t="shared" si="18"/>
        <v>22</v>
      </c>
      <c r="O12" s="7">
        <f t="shared" si="18"/>
        <v>13</v>
      </c>
      <c r="P12" s="7">
        <f t="shared" si="18"/>
        <v>21</v>
      </c>
      <c r="Q12" s="7">
        <f t="shared" si="18"/>
        <v>165</v>
      </c>
      <c r="R12" s="8">
        <f t="shared" si="4"/>
        <v>2349.6666666666665</v>
      </c>
      <c r="S12" s="8">
        <f t="shared" si="5"/>
        <v>1706</v>
      </c>
      <c r="T12" s="9">
        <f t="shared" si="6"/>
        <v>7049</v>
      </c>
      <c r="U12" s="9">
        <f t="shared" si="7"/>
        <v>1403</v>
      </c>
      <c r="V12" s="22">
        <f t="shared" si="8"/>
        <v>3.9807064831891048</v>
      </c>
      <c r="W12" s="9">
        <f t="shared" si="9"/>
        <v>1706</v>
      </c>
      <c r="X12" s="22">
        <f t="shared" si="10"/>
        <v>4.8404028940275214</v>
      </c>
      <c r="Y12" s="59">
        <f t="shared" si="11"/>
        <v>15.922825932756419</v>
      </c>
      <c r="Z12" s="59">
        <f t="shared" si="12"/>
        <v>19.361611576110086</v>
      </c>
      <c r="AA12" s="59">
        <v>3.4211582027562772</v>
      </c>
      <c r="AB12" s="59">
        <v>4.7155229375117989</v>
      </c>
    </row>
    <row r="13" spans="1:28" ht="24.95" customHeight="1">
      <c r="A13" s="10">
        <v>9</v>
      </c>
      <c r="B13" s="19">
        <v>1409</v>
      </c>
      <c r="C13" s="41" t="s">
        <v>374</v>
      </c>
      <c r="D13" s="11">
        <f>D185</f>
        <v>32948</v>
      </c>
      <c r="E13" s="42">
        <f t="shared" si="2"/>
        <v>6589.6</v>
      </c>
      <c r="F13" s="12">
        <v>890</v>
      </c>
      <c r="G13" s="12">
        <v>1248</v>
      </c>
      <c r="H13" s="12">
        <v>3</v>
      </c>
      <c r="I13" s="12">
        <v>3</v>
      </c>
      <c r="J13" s="12">
        <v>893</v>
      </c>
      <c r="K13" s="12">
        <v>1251</v>
      </c>
      <c r="L13" s="74">
        <f>L185</f>
        <v>8</v>
      </c>
      <c r="M13" s="7">
        <f t="shared" ref="M13:U13" si="19">M185</f>
        <v>159</v>
      </c>
      <c r="N13" s="7">
        <f t="shared" si="19"/>
        <v>46</v>
      </c>
      <c r="O13" s="7">
        <f t="shared" si="19"/>
        <v>131</v>
      </c>
      <c r="P13" s="7">
        <f t="shared" si="19"/>
        <v>394</v>
      </c>
      <c r="Q13" s="7">
        <f t="shared" si="19"/>
        <v>738</v>
      </c>
      <c r="R13" s="7">
        <f t="shared" si="19"/>
        <v>2196.5333333333333</v>
      </c>
      <c r="S13" s="7">
        <f t="shared" si="19"/>
        <v>1989</v>
      </c>
      <c r="T13" s="7">
        <f t="shared" si="19"/>
        <v>6589.5999999999995</v>
      </c>
      <c r="U13" s="7">
        <f t="shared" si="19"/>
        <v>1631</v>
      </c>
      <c r="V13" s="22">
        <f t="shared" si="8"/>
        <v>4.9502245963336167</v>
      </c>
      <c r="W13" s="9">
        <f t="shared" si="9"/>
        <v>1989</v>
      </c>
      <c r="X13" s="22">
        <f t="shared" si="10"/>
        <v>6.0367852373436932</v>
      </c>
      <c r="Y13" s="59">
        <f t="shared" si="11"/>
        <v>19.800898385334467</v>
      </c>
      <c r="Z13" s="59">
        <f t="shared" si="12"/>
        <v>24.147140949374773</v>
      </c>
      <c r="AA13" s="59">
        <v>5.9234576687910456</v>
      </c>
      <c r="AB13" s="59">
        <v>8.1200867005273203</v>
      </c>
    </row>
    <row r="14" spans="1:28" ht="24.95" customHeight="1">
      <c r="A14" s="10">
        <v>10</v>
      </c>
      <c r="B14" s="19">
        <v>1410</v>
      </c>
      <c r="C14" s="41" t="s">
        <v>375</v>
      </c>
      <c r="D14" s="11">
        <f>D195</f>
        <v>41134</v>
      </c>
      <c r="E14" s="42">
        <f t="shared" si="2"/>
        <v>8226.7999999999993</v>
      </c>
      <c r="F14" s="12">
        <v>996</v>
      </c>
      <c r="G14" s="12">
        <v>1433</v>
      </c>
      <c r="H14" s="12">
        <v>1</v>
      </c>
      <c r="I14" s="12">
        <v>1</v>
      </c>
      <c r="J14" s="12">
        <v>997</v>
      </c>
      <c r="K14" s="12">
        <v>1434</v>
      </c>
      <c r="L14" s="74">
        <f>L195</f>
        <v>9</v>
      </c>
      <c r="M14" s="7">
        <f t="shared" ref="M14:U14" si="20">M195</f>
        <v>328</v>
      </c>
      <c r="N14" s="7">
        <f t="shared" si="20"/>
        <v>42</v>
      </c>
      <c r="O14" s="7">
        <f t="shared" si="20"/>
        <v>15</v>
      </c>
      <c r="P14" s="7">
        <f t="shared" si="20"/>
        <v>73</v>
      </c>
      <c r="Q14" s="7">
        <f t="shared" si="20"/>
        <v>467</v>
      </c>
      <c r="R14" s="7">
        <f t="shared" si="20"/>
        <v>2742.2666666666664</v>
      </c>
      <c r="S14" s="7">
        <f t="shared" si="20"/>
        <v>1901</v>
      </c>
      <c r="T14" s="7">
        <f t="shared" si="20"/>
        <v>8226.7999999999993</v>
      </c>
      <c r="U14" s="7">
        <f t="shared" si="20"/>
        <v>1464</v>
      </c>
      <c r="V14" s="22">
        <f t="shared" si="8"/>
        <v>3.559099528370691</v>
      </c>
      <c r="W14" s="9">
        <f t="shared" si="9"/>
        <v>1901</v>
      </c>
      <c r="X14" s="22">
        <f t="shared" si="10"/>
        <v>4.6214810132736908</v>
      </c>
      <c r="Y14" s="59">
        <f t="shared" si="11"/>
        <v>14.236398113482764</v>
      </c>
      <c r="Z14" s="59">
        <f t="shared" si="12"/>
        <v>18.485924053094763</v>
      </c>
      <c r="AA14" s="59">
        <v>4.2640490287732415</v>
      </c>
      <c r="AB14" s="59">
        <v>5.9649942869014234</v>
      </c>
    </row>
    <row r="15" spans="1:28" ht="24.95" customHeight="1">
      <c r="A15" s="10">
        <v>11</v>
      </c>
      <c r="B15" s="19">
        <v>1411</v>
      </c>
      <c r="C15" s="41" t="s">
        <v>376</v>
      </c>
      <c r="D15" s="11">
        <f>D207</f>
        <v>67565</v>
      </c>
      <c r="E15" s="42">
        <f t="shared" si="2"/>
        <v>13513</v>
      </c>
      <c r="F15" s="12">
        <v>1496</v>
      </c>
      <c r="G15" s="12">
        <v>2216</v>
      </c>
      <c r="H15" s="12">
        <v>2</v>
      </c>
      <c r="I15" s="12">
        <v>2</v>
      </c>
      <c r="J15" s="12">
        <v>1498</v>
      </c>
      <c r="K15" s="12">
        <v>2218</v>
      </c>
      <c r="L15" s="74">
        <f>L207</f>
        <v>10</v>
      </c>
      <c r="M15" s="7">
        <f t="shared" ref="M15:U15" si="21">M207</f>
        <v>205</v>
      </c>
      <c r="N15" s="7">
        <f t="shared" si="21"/>
        <v>18</v>
      </c>
      <c r="O15" s="7">
        <f t="shared" si="21"/>
        <v>87</v>
      </c>
      <c r="P15" s="7">
        <f t="shared" si="21"/>
        <v>127</v>
      </c>
      <c r="Q15" s="7">
        <f t="shared" si="21"/>
        <v>447</v>
      </c>
      <c r="R15" s="7">
        <f t="shared" si="21"/>
        <v>4504.3333333333339</v>
      </c>
      <c r="S15" s="7">
        <f t="shared" si="21"/>
        <v>2665</v>
      </c>
      <c r="T15" s="7">
        <f t="shared" si="21"/>
        <v>13513</v>
      </c>
      <c r="U15" s="7">
        <f t="shared" si="21"/>
        <v>1945</v>
      </c>
      <c r="V15" s="22">
        <f t="shared" si="8"/>
        <v>2.8787093909568564</v>
      </c>
      <c r="W15" s="9">
        <f t="shared" si="9"/>
        <v>2665</v>
      </c>
      <c r="X15" s="22">
        <f t="shared" si="10"/>
        <v>3.9443498852956411</v>
      </c>
      <c r="Y15" s="59">
        <f t="shared" si="11"/>
        <v>11.514837563827426</v>
      </c>
      <c r="Z15" s="59">
        <f t="shared" si="12"/>
        <v>15.777399541182564</v>
      </c>
      <c r="AA15" s="59">
        <v>2.5614636112390605</v>
      </c>
      <c r="AB15" s="59">
        <v>4.058109742054353</v>
      </c>
    </row>
    <row r="16" spans="1:28" ht="24.95" customHeight="1">
      <c r="A16" s="10">
        <v>12</v>
      </c>
      <c r="B16" s="19">
        <v>1412</v>
      </c>
      <c r="C16" s="41" t="s">
        <v>377</v>
      </c>
      <c r="D16" s="11">
        <f>D225</f>
        <v>70674</v>
      </c>
      <c r="E16" s="42">
        <f t="shared" si="2"/>
        <v>14134.8</v>
      </c>
      <c r="F16" s="12">
        <v>2076</v>
      </c>
      <c r="G16" s="12">
        <v>3035</v>
      </c>
      <c r="H16" s="12">
        <v>6</v>
      </c>
      <c r="I16" s="12">
        <v>6</v>
      </c>
      <c r="J16" s="12">
        <v>2082</v>
      </c>
      <c r="K16" s="12">
        <v>3041</v>
      </c>
      <c r="L16" s="74">
        <f>L225</f>
        <v>6</v>
      </c>
      <c r="M16" s="7">
        <f t="shared" ref="M16:Q16" si="22">M225</f>
        <v>480</v>
      </c>
      <c r="N16" s="7">
        <f t="shared" si="22"/>
        <v>105</v>
      </c>
      <c r="O16" s="7">
        <f t="shared" si="22"/>
        <v>473</v>
      </c>
      <c r="P16" s="7">
        <f t="shared" si="22"/>
        <v>651</v>
      </c>
      <c r="Q16" s="7">
        <f t="shared" si="22"/>
        <v>1715</v>
      </c>
      <c r="R16" s="8">
        <f t="shared" si="4"/>
        <v>4711.5999999999995</v>
      </c>
      <c r="S16" s="62">
        <f t="shared" si="5"/>
        <v>4756</v>
      </c>
      <c r="T16" s="9">
        <f t="shared" si="6"/>
        <v>14134.8</v>
      </c>
      <c r="U16" s="9">
        <f t="shared" si="7"/>
        <v>3797</v>
      </c>
      <c r="V16" s="22">
        <f t="shared" si="8"/>
        <v>5.3725556781843391</v>
      </c>
      <c r="W16" s="9">
        <f t="shared" si="9"/>
        <v>4756</v>
      </c>
      <c r="X16" s="22">
        <f t="shared" si="10"/>
        <v>6.7294903359085376</v>
      </c>
      <c r="Y16" s="59">
        <f t="shared" si="11"/>
        <v>21.490222712737356</v>
      </c>
      <c r="Z16" s="59">
        <f t="shared" si="12"/>
        <v>26.91796134363415</v>
      </c>
      <c r="AA16" s="59">
        <v>5.5572259723078314</v>
      </c>
      <c r="AB16" s="59">
        <v>7.2331133394470584</v>
      </c>
    </row>
    <row r="17" spans="1:28" ht="24.95" customHeight="1">
      <c r="A17" s="10">
        <v>13</v>
      </c>
      <c r="B17" s="19">
        <v>1413</v>
      </c>
      <c r="C17" s="41" t="s">
        <v>378</v>
      </c>
      <c r="D17" s="11">
        <f>D233</f>
        <v>17171</v>
      </c>
      <c r="E17" s="42">
        <f t="shared" si="2"/>
        <v>3434.2</v>
      </c>
      <c r="F17" s="12">
        <v>528</v>
      </c>
      <c r="G17" s="12">
        <v>690</v>
      </c>
      <c r="H17" s="12">
        <v>0</v>
      </c>
      <c r="I17" s="12">
        <v>0</v>
      </c>
      <c r="J17" s="12">
        <v>528</v>
      </c>
      <c r="K17" s="12">
        <v>690</v>
      </c>
      <c r="L17" s="74">
        <f>L233</f>
        <v>3</v>
      </c>
      <c r="M17" s="7">
        <f t="shared" ref="M17:U17" si="23">M233</f>
        <v>82</v>
      </c>
      <c r="N17" s="7">
        <f t="shared" si="23"/>
        <v>53</v>
      </c>
      <c r="O17" s="7">
        <f t="shared" si="23"/>
        <v>40</v>
      </c>
      <c r="P17" s="7">
        <f t="shared" si="23"/>
        <v>97</v>
      </c>
      <c r="Q17" s="7">
        <f t="shared" si="23"/>
        <v>275</v>
      </c>
      <c r="R17" s="7">
        <f t="shared" si="23"/>
        <v>1144.7333333333333</v>
      </c>
      <c r="S17" s="7">
        <f t="shared" si="23"/>
        <v>965</v>
      </c>
      <c r="T17" s="7">
        <f t="shared" si="23"/>
        <v>3434.2000000000003</v>
      </c>
      <c r="U17" s="7">
        <f t="shared" si="23"/>
        <v>803</v>
      </c>
      <c r="V17" s="22">
        <f t="shared" si="8"/>
        <v>4.6764894298526585</v>
      </c>
      <c r="W17" s="9">
        <f t="shared" si="9"/>
        <v>965</v>
      </c>
      <c r="X17" s="22">
        <f t="shared" si="10"/>
        <v>5.619940597519073</v>
      </c>
      <c r="Y17" s="59">
        <f t="shared" si="11"/>
        <v>18.705957719410634</v>
      </c>
      <c r="Z17" s="59">
        <f t="shared" si="12"/>
        <v>22.479762390076292</v>
      </c>
      <c r="AA17" s="59">
        <v>6.4460872701045799</v>
      </c>
      <c r="AB17" s="59">
        <v>7.4017309772809234</v>
      </c>
    </row>
    <row r="18" spans="1:28" ht="24.95" customHeight="1">
      <c r="A18" s="10">
        <v>14</v>
      </c>
      <c r="B18" s="19">
        <v>1414</v>
      </c>
      <c r="C18" s="41" t="s">
        <v>379</v>
      </c>
      <c r="D18" s="11">
        <f>D247</f>
        <v>42697</v>
      </c>
      <c r="E18" s="42">
        <f t="shared" si="2"/>
        <v>8539.4</v>
      </c>
      <c r="F18" s="12">
        <v>2031</v>
      </c>
      <c r="G18" s="12">
        <v>2626</v>
      </c>
      <c r="H18" s="12">
        <v>1</v>
      </c>
      <c r="I18" s="12">
        <v>1</v>
      </c>
      <c r="J18" s="12">
        <v>2032</v>
      </c>
      <c r="K18" s="12">
        <v>2627</v>
      </c>
      <c r="L18" s="74">
        <f>L247</f>
        <v>16</v>
      </c>
      <c r="M18" s="7">
        <f t="shared" ref="M18:Q18" si="24">M247</f>
        <v>410</v>
      </c>
      <c r="N18" s="7">
        <f t="shared" si="24"/>
        <v>261</v>
      </c>
      <c r="O18" s="7">
        <f t="shared" si="24"/>
        <v>325</v>
      </c>
      <c r="P18" s="7">
        <f t="shared" si="24"/>
        <v>168</v>
      </c>
      <c r="Q18" s="7">
        <f t="shared" si="24"/>
        <v>1180</v>
      </c>
      <c r="R18" s="8">
        <f t="shared" si="4"/>
        <v>2846.4666666666667</v>
      </c>
      <c r="S18" s="62">
        <f t="shared" si="5"/>
        <v>3807</v>
      </c>
      <c r="T18" s="9">
        <f t="shared" si="6"/>
        <v>8539.4</v>
      </c>
      <c r="U18" s="9">
        <f t="shared" si="7"/>
        <v>3212</v>
      </c>
      <c r="V18" s="22">
        <f t="shared" si="8"/>
        <v>7.5227767758858937</v>
      </c>
      <c r="W18" s="9">
        <f t="shared" si="9"/>
        <v>3807</v>
      </c>
      <c r="X18" s="22">
        <f t="shared" si="10"/>
        <v>8.916317305665503</v>
      </c>
      <c r="Y18" s="59">
        <f t="shared" si="11"/>
        <v>30.091107103543575</v>
      </c>
      <c r="Z18" s="59">
        <f t="shared" si="12"/>
        <v>35.665269222662012</v>
      </c>
      <c r="AA18" s="59">
        <v>5.9643387509281416</v>
      </c>
      <c r="AB18" s="59">
        <v>7.6545870802739051</v>
      </c>
    </row>
    <row r="19" spans="1:28" ht="24.95" customHeight="1">
      <c r="A19" s="10">
        <v>15</v>
      </c>
      <c r="B19" s="19">
        <v>1415</v>
      </c>
      <c r="C19" s="41" t="s">
        <v>380</v>
      </c>
      <c r="D19" s="11">
        <f>D261</f>
        <v>23820</v>
      </c>
      <c r="E19" s="42">
        <f t="shared" si="2"/>
        <v>4764</v>
      </c>
      <c r="F19" s="12">
        <v>820</v>
      </c>
      <c r="G19" s="12">
        <v>1080</v>
      </c>
      <c r="H19" s="12">
        <v>0</v>
      </c>
      <c r="I19" s="12">
        <v>0</v>
      </c>
      <c r="J19" s="12">
        <v>820</v>
      </c>
      <c r="K19" s="12">
        <v>1080</v>
      </c>
      <c r="L19" s="74">
        <f>L261</f>
        <v>0</v>
      </c>
      <c r="M19" s="7">
        <f t="shared" ref="M19:P19" si="25">M261</f>
        <v>25</v>
      </c>
      <c r="N19" s="7">
        <f t="shared" si="25"/>
        <v>5</v>
      </c>
      <c r="O19" s="7">
        <f t="shared" si="25"/>
        <v>29</v>
      </c>
      <c r="P19" s="7">
        <f t="shared" si="25"/>
        <v>56</v>
      </c>
      <c r="Q19" s="8">
        <f t="shared" si="1"/>
        <v>115</v>
      </c>
      <c r="R19" s="8">
        <f t="shared" si="4"/>
        <v>1588</v>
      </c>
      <c r="S19" s="8">
        <f t="shared" si="5"/>
        <v>1195</v>
      </c>
      <c r="T19" s="9">
        <f t="shared" si="6"/>
        <v>4764</v>
      </c>
      <c r="U19" s="9">
        <f t="shared" si="7"/>
        <v>935</v>
      </c>
      <c r="V19" s="22">
        <f t="shared" si="8"/>
        <v>3.9252728799328294</v>
      </c>
      <c r="W19" s="9">
        <f t="shared" si="9"/>
        <v>1195</v>
      </c>
      <c r="X19" s="22">
        <f t="shared" si="10"/>
        <v>5.0167926112510495</v>
      </c>
      <c r="Y19" s="59">
        <f t="shared" si="11"/>
        <v>15.701091519731317</v>
      </c>
      <c r="Z19" s="59">
        <f t="shared" si="12"/>
        <v>20.067170445004198</v>
      </c>
      <c r="AA19" s="59">
        <v>4.5081276846626803</v>
      </c>
      <c r="AB19" s="59">
        <v>6.2852690979533392</v>
      </c>
    </row>
    <row r="20" spans="1:28" ht="24.95" customHeight="1">
      <c r="A20" s="10">
        <v>16</v>
      </c>
      <c r="B20" s="19">
        <v>1416</v>
      </c>
      <c r="C20" s="41" t="s">
        <v>381</v>
      </c>
      <c r="D20" s="11">
        <f>D267</f>
        <v>9445</v>
      </c>
      <c r="E20" s="42">
        <f t="shared" si="2"/>
        <v>1889</v>
      </c>
      <c r="F20" s="12">
        <v>255</v>
      </c>
      <c r="G20" s="12">
        <v>326</v>
      </c>
      <c r="H20" s="12">
        <v>0</v>
      </c>
      <c r="I20" s="12">
        <v>0</v>
      </c>
      <c r="J20" s="12">
        <v>255</v>
      </c>
      <c r="K20" s="12">
        <v>326</v>
      </c>
      <c r="L20" s="74">
        <f>L267</f>
        <v>0</v>
      </c>
      <c r="M20" s="7">
        <f t="shared" ref="M20:P20" si="26">M267</f>
        <v>1</v>
      </c>
      <c r="N20" s="7">
        <f t="shared" si="26"/>
        <v>1</v>
      </c>
      <c r="O20" s="7">
        <f t="shared" si="26"/>
        <v>64</v>
      </c>
      <c r="P20" s="7">
        <f t="shared" si="26"/>
        <v>39</v>
      </c>
      <c r="Q20" s="8">
        <f t="shared" si="1"/>
        <v>105</v>
      </c>
      <c r="R20" s="8">
        <f t="shared" si="4"/>
        <v>629.66666666666663</v>
      </c>
      <c r="S20" s="8">
        <f t="shared" si="5"/>
        <v>431</v>
      </c>
      <c r="T20" s="9">
        <f t="shared" si="6"/>
        <v>1889</v>
      </c>
      <c r="U20" s="9">
        <f t="shared" si="7"/>
        <v>360</v>
      </c>
      <c r="V20" s="22">
        <f t="shared" si="8"/>
        <v>3.8115404976177873</v>
      </c>
      <c r="W20" s="9">
        <f t="shared" si="9"/>
        <v>431</v>
      </c>
      <c r="X20" s="22">
        <f t="shared" si="10"/>
        <v>4.5632609846479619</v>
      </c>
      <c r="Y20" s="59">
        <f t="shared" si="11"/>
        <v>15.246161990471149</v>
      </c>
      <c r="Z20" s="59">
        <f t="shared" si="12"/>
        <v>18.253043938591848</v>
      </c>
      <c r="AA20" s="59">
        <v>4.9607994699646643</v>
      </c>
      <c r="AB20" s="59">
        <v>8.1824204946996471</v>
      </c>
    </row>
    <row r="21" spans="1:28" s="52" customFormat="1" ht="24.95" customHeight="1">
      <c r="A21" s="115" t="s">
        <v>382</v>
      </c>
      <c r="B21" s="115"/>
      <c r="C21" s="115"/>
      <c r="D21" s="13">
        <f>SUM(D5:D20)</f>
        <v>732032</v>
      </c>
      <c r="E21" s="48">
        <f t="shared" si="2"/>
        <v>146406.39999999999</v>
      </c>
      <c r="F21" s="13">
        <f t="shared" ref="F21:Q21" si="27">SUM(F5:F20)</f>
        <v>25579</v>
      </c>
      <c r="G21" s="13">
        <f t="shared" si="27"/>
        <v>36959</v>
      </c>
      <c r="H21" s="13">
        <f t="shared" si="27"/>
        <v>18</v>
      </c>
      <c r="I21" s="13">
        <f t="shared" si="27"/>
        <v>18</v>
      </c>
      <c r="J21" s="13">
        <f t="shared" si="27"/>
        <v>25597</v>
      </c>
      <c r="K21" s="13">
        <f t="shared" si="27"/>
        <v>36977</v>
      </c>
      <c r="L21" s="75">
        <f t="shared" si="27"/>
        <v>189</v>
      </c>
      <c r="M21" s="13">
        <f t="shared" si="27"/>
        <v>4486</v>
      </c>
      <c r="N21" s="13">
        <f t="shared" si="27"/>
        <v>1873</v>
      </c>
      <c r="O21" s="13">
        <f t="shared" si="27"/>
        <v>2981</v>
      </c>
      <c r="P21" s="13">
        <f t="shared" si="27"/>
        <v>4463</v>
      </c>
      <c r="Q21" s="13">
        <f t="shared" si="27"/>
        <v>13992</v>
      </c>
      <c r="R21" s="49">
        <f t="shared" si="4"/>
        <v>48802.133333333331</v>
      </c>
      <c r="S21" s="49">
        <f t="shared" si="5"/>
        <v>50969</v>
      </c>
      <c r="T21" s="50">
        <f t="shared" si="6"/>
        <v>146406.39999999999</v>
      </c>
      <c r="U21" s="50">
        <f t="shared" si="7"/>
        <v>39589</v>
      </c>
      <c r="V21" s="51">
        <f t="shared" si="8"/>
        <v>5.4080969137961183</v>
      </c>
      <c r="W21" s="50">
        <f t="shared" si="9"/>
        <v>50969</v>
      </c>
      <c r="X21" s="51">
        <f t="shared" si="10"/>
        <v>6.9626737628956112</v>
      </c>
      <c r="Y21" s="59">
        <f t="shared" si="11"/>
        <v>21.632387655184473</v>
      </c>
      <c r="Z21" s="59">
        <f t="shared" si="12"/>
        <v>27.850695051582445</v>
      </c>
      <c r="AA21" s="60">
        <v>4.3051703570224138</v>
      </c>
      <c r="AB21" s="60">
        <v>5.5749832637878702</v>
      </c>
    </row>
    <row r="22" spans="1:28" ht="24.95" customHeight="1">
      <c r="A22" s="9">
        <v>1</v>
      </c>
      <c r="B22" s="20">
        <v>1149</v>
      </c>
      <c r="C22" s="43" t="s">
        <v>436</v>
      </c>
      <c r="D22" s="32">
        <v>7310</v>
      </c>
      <c r="E22" s="42">
        <f t="shared" si="2"/>
        <v>1462</v>
      </c>
      <c r="F22" s="8">
        <v>363</v>
      </c>
      <c r="G22" s="8">
        <v>474</v>
      </c>
      <c r="H22" s="8">
        <v>0</v>
      </c>
      <c r="I22" s="8">
        <v>0</v>
      </c>
      <c r="J22" s="8">
        <v>363</v>
      </c>
      <c r="K22" s="8">
        <v>474</v>
      </c>
      <c r="L22" s="76">
        <v>1</v>
      </c>
      <c r="M22" s="33">
        <v>41</v>
      </c>
      <c r="N22" s="33">
        <v>0</v>
      </c>
      <c r="O22" s="33">
        <v>0</v>
      </c>
      <c r="P22" s="33">
        <v>4</v>
      </c>
      <c r="Q22" s="8">
        <f t="shared" si="1"/>
        <v>46</v>
      </c>
      <c r="R22" s="8">
        <f t="shared" si="4"/>
        <v>487.33333333333331</v>
      </c>
      <c r="S22" s="62">
        <f t="shared" si="5"/>
        <v>520</v>
      </c>
      <c r="T22" s="9">
        <f t="shared" si="6"/>
        <v>1462</v>
      </c>
      <c r="U22" s="9">
        <f t="shared" si="7"/>
        <v>409</v>
      </c>
      <c r="V22" s="22">
        <f t="shared" si="8"/>
        <v>5.5950752393980849</v>
      </c>
      <c r="W22" s="9">
        <f t="shared" si="9"/>
        <v>520</v>
      </c>
      <c r="X22" s="22">
        <f t="shared" si="10"/>
        <v>7.1135430916552664</v>
      </c>
      <c r="Y22" s="59">
        <f t="shared" si="11"/>
        <v>22.38030095759234</v>
      </c>
      <c r="Z22" s="59">
        <f t="shared" si="12"/>
        <v>28.454172366621066</v>
      </c>
    </row>
    <row r="23" spans="1:28" ht="24.95" customHeight="1">
      <c r="A23" s="9">
        <v>2</v>
      </c>
      <c r="B23" s="20">
        <v>1150</v>
      </c>
      <c r="C23" s="4" t="s">
        <v>437</v>
      </c>
      <c r="D23" s="14">
        <v>7190</v>
      </c>
      <c r="E23" s="42">
        <f t="shared" si="2"/>
        <v>1438</v>
      </c>
      <c r="F23" s="8">
        <v>100</v>
      </c>
      <c r="G23" s="8">
        <v>123</v>
      </c>
      <c r="H23" s="8">
        <v>0</v>
      </c>
      <c r="I23" s="8">
        <v>0</v>
      </c>
      <c r="J23" s="8">
        <v>100</v>
      </c>
      <c r="K23" s="8">
        <v>123</v>
      </c>
      <c r="L23" s="77">
        <v>4</v>
      </c>
      <c r="M23" s="15">
        <v>92</v>
      </c>
      <c r="N23" s="15">
        <v>12</v>
      </c>
      <c r="O23" s="15">
        <v>36</v>
      </c>
      <c r="P23" s="15">
        <v>91</v>
      </c>
      <c r="Q23" s="8">
        <f t="shared" si="1"/>
        <v>235</v>
      </c>
      <c r="R23" s="8">
        <f t="shared" si="4"/>
        <v>479.33333333333331</v>
      </c>
      <c r="S23" s="8">
        <f t="shared" si="5"/>
        <v>358</v>
      </c>
      <c r="T23" s="9">
        <f t="shared" si="6"/>
        <v>1438</v>
      </c>
      <c r="U23" s="9">
        <f t="shared" si="7"/>
        <v>335</v>
      </c>
      <c r="V23" s="22">
        <f t="shared" si="8"/>
        <v>4.6592489568845616</v>
      </c>
      <c r="W23" s="9">
        <f t="shared" si="9"/>
        <v>358</v>
      </c>
      <c r="X23" s="22">
        <f t="shared" si="10"/>
        <v>4.9791376912378302</v>
      </c>
      <c r="Y23" s="59">
        <f t="shared" si="11"/>
        <v>18.636995827538247</v>
      </c>
      <c r="Z23" s="59">
        <f t="shared" si="12"/>
        <v>19.916550764951321</v>
      </c>
    </row>
    <row r="24" spans="1:28" ht="24.95" customHeight="1">
      <c r="A24" s="9">
        <v>3</v>
      </c>
      <c r="B24" s="20">
        <v>1151</v>
      </c>
      <c r="C24" s="4" t="s">
        <v>438</v>
      </c>
      <c r="D24" s="14">
        <v>5664</v>
      </c>
      <c r="E24" s="42">
        <f t="shared" si="2"/>
        <v>1132.8</v>
      </c>
      <c r="F24" s="8">
        <v>7</v>
      </c>
      <c r="G24" s="8">
        <v>7</v>
      </c>
      <c r="H24" s="8">
        <v>0</v>
      </c>
      <c r="I24" s="8">
        <v>0</v>
      </c>
      <c r="J24" s="8">
        <v>7</v>
      </c>
      <c r="K24" s="8">
        <v>7</v>
      </c>
      <c r="L24" s="77">
        <v>0</v>
      </c>
      <c r="M24" s="15">
        <v>22</v>
      </c>
      <c r="N24" s="15">
        <v>5</v>
      </c>
      <c r="O24" s="15">
        <v>1</v>
      </c>
      <c r="P24" s="15">
        <v>14</v>
      </c>
      <c r="Q24" s="8">
        <f t="shared" si="1"/>
        <v>42</v>
      </c>
      <c r="R24" s="8">
        <f t="shared" si="4"/>
        <v>377.59999999999997</v>
      </c>
      <c r="S24" s="8">
        <f t="shared" si="5"/>
        <v>49</v>
      </c>
      <c r="T24" s="9">
        <f t="shared" si="6"/>
        <v>1132.8</v>
      </c>
      <c r="U24" s="9">
        <f t="shared" si="7"/>
        <v>49</v>
      </c>
      <c r="V24" s="22">
        <f t="shared" si="8"/>
        <v>0.86511299435028244</v>
      </c>
      <c r="W24" s="9">
        <f t="shared" si="9"/>
        <v>49</v>
      </c>
      <c r="X24" s="22">
        <f t="shared" si="10"/>
        <v>0.86511299435028244</v>
      </c>
      <c r="Y24" s="59">
        <f t="shared" si="11"/>
        <v>3.4604519774011298</v>
      </c>
      <c r="Z24" s="59">
        <f t="shared" si="12"/>
        <v>3.4604519774011298</v>
      </c>
    </row>
    <row r="25" spans="1:28" ht="24.95" customHeight="1">
      <c r="A25" s="9">
        <v>4</v>
      </c>
      <c r="B25" s="20">
        <v>1152</v>
      </c>
      <c r="C25" s="4" t="s">
        <v>439</v>
      </c>
      <c r="D25" s="14">
        <v>3574</v>
      </c>
      <c r="E25" s="42">
        <f t="shared" si="2"/>
        <v>714.8</v>
      </c>
      <c r="F25" s="8">
        <v>24</v>
      </c>
      <c r="G25" s="8">
        <v>25</v>
      </c>
      <c r="H25" s="8">
        <v>0</v>
      </c>
      <c r="I25" s="8">
        <v>0</v>
      </c>
      <c r="J25" s="8">
        <v>24</v>
      </c>
      <c r="K25" s="8">
        <v>25</v>
      </c>
      <c r="L25" s="77">
        <v>2</v>
      </c>
      <c r="M25" s="15">
        <v>12</v>
      </c>
      <c r="N25" s="15">
        <v>2</v>
      </c>
      <c r="O25" s="15">
        <v>8</v>
      </c>
      <c r="P25" s="15">
        <v>18</v>
      </c>
      <c r="Q25" s="8">
        <f t="shared" si="1"/>
        <v>42</v>
      </c>
      <c r="R25" s="8">
        <f t="shared" si="4"/>
        <v>238.26666666666665</v>
      </c>
      <c r="S25" s="8">
        <f t="shared" si="5"/>
        <v>67</v>
      </c>
      <c r="T25" s="9">
        <f t="shared" si="6"/>
        <v>714.8</v>
      </c>
      <c r="U25" s="9">
        <f t="shared" si="7"/>
        <v>66</v>
      </c>
      <c r="V25" s="22">
        <f t="shared" si="8"/>
        <v>1.846670397313934</v>
      </c>
      <c r="W25" s="9">
        <f t="shared" si="9"/>
        <v>67</v>
      </c>
      <c r="X25" s="22">
        <f t="shared" si="10"/>
        <v>1.8746502518186905</v>
      </c>
      <c r="Y25" s="59">
        <f t="shared" si="11"/>
        <v>7.386681589255736</v>
      </c>
      <c r="Z25" s="59">
        <f t="shared" si="12"/>
        <v>7.498601007274762</v>
      </c>
    </row>
    <row r="26" spans="1:28" ht="24.95" customHeight="1">
      <c r="A26" s="9">
        <v>5</v>
      </c>
      <c r="B26" s="20">
        <v>1153</v>
      </c>
      <c r="C26" s="4" t="s">
        <v>440</v>
      </c>
      <c r="D26" s="14">
        <v>7049</v>
      </c>
      <c r="E26" s="42">
        <f t="shared" si="2"/>
        <v>1409.8</v>
      </c>
      <c r="F26" s="8">
        <v>143</v>
      </c>
      <c r="G26" s="8">
        <v>174</v>
      </c>
      <c r="H26" s="8">
        <v>0</v>
      </c>
      <c r="I26" s="8">
        <v>0</v>
      </c>
      <c r="J26" s="8">
        <v>143</v>
      </c>
      <c r="K26" s="8">
        <v>174</v>
      </c>
      <c r="L26" s="77">
        <v>3</v>
      </c>
      <c r="M26" s="15">
        <v>20</v>
      </c>
      <c r="N26" s="15">
        <v>30</v>
      </c>
      <c r="O26" s="15">
        <v>38</v>
      </c>
      <c r="P26" s="15">
        <v>143</v>
      </c>
      <c r="Q26" s="8">
        <f t="shared" si="1"/>
        <v>234</v>
      </c>
      <c r="R26" s="8">
        <f t="shared" si="4"/>
        <v>469.93333333333334</v>
      </c>
      <c r="S26" s="8">
        <f t="shared" si="5"/>
        <v>408</v>
      </c>
      <c r="T26" s="9">
        <f t="shared" si="6"/>
        <v>1409.8</v>
      </c>
      <c r="U26" s="9">
        <f t="shared" si="7"/>
        <v>377</v>
      </c>
      <c r="V26" s="22">
        <f t="shared" si="8"/>
        <v>5.3482763512554969</v>
      </c>
      <c r="W26" s="9">
        <f t="shared" si="9"/>
        <v>408</v>
      </c>
      <c r="X26" s="22">
        <f t="shared" si="10"/>
        <v>5.7880550432685487</v>
      </c>
      <c r="Y26" s="59">
        <f t="shared" si="11"/>
        <v>21.393105405021988</v>
      </c>
      <c r="Z26" s="59">
        <f t="shared" si="12"/>
        <v>23.152220173074195</v>
      </c>
    </row>
    <row r="27" spans="1:28" ht="24.95" customHeight="1">
      <c r="A27" s="9">
        <v>6</v>
      </c>
      <c r="B27" s="20">
        <v>1154</v>
      </c>
      <c r="C27" s="4" t="s">
        <v>441</v>
      </c>
      <c r="D27" s="14">
        <v>2984</v>
      </c>
      <c r="E27" s="42">
        <f t="shared" si="2"/>
        <v>596.79999999999995</v>
      </c>
      <c r="F27" s="8">
        <v>21</v>
      </c>
      <c r="G27" s="8">
        <v>32</v>
      </c>
      <c r="H27" s="8">
        <v>0</v>
      </c>
      <c r="I27" s="8">
        <v>0</v>
      </c>
      <c r="J27" s="8">
        <v>21</v>
      </c>
      <c r="K27" s="8">
        <v>32</v>
      </c>
      <c r="L27" s="77">
        <v>1</v>
      </c>
      <c r="M27" s="15">
        <v>44</v>
      </c>
      <c r="N27" s="15">
        <v>0</v>
      </c>
      <c r="O27" s="15">
        <v>18</v>
      </c>
      <c r="P27" s="15">
        <v>181</v>
      </c>
      <c r="Q27" s="8">
        <f t="shared" si="1"/>
        <v>244</v>
      </c>
      <c r="R27" s="8">
        <f t="shared" si="4"/>
        <v>198.93333333333331</v>
      </c>
      <c r="S27" s="62">
        <f t="shared" si="5"/>
        <v>276</v>
      </c>
      <c r="T27" s="9">
        <f t="shared" si="6"/>
        <v>596.79999999999995</v>
      </c>
      <c r="U27" s="9">
        <f t="shared" si="7"/>
        <v>265</v>
      </c>
      <c r="V27" s="22">
        <f t="shared" si="8"/>
        <v>8.8806970509383376</v>
      </c>
      <c r="W27" s="9">
        <f t="shared" si="9"/>
        <v>276</v>
      </c>
      <c r="X27" s="22">
        <f t="shared" si="10"/>
        <v>9.2493297587131362</v>
      </c>
      <c r="Y27" s="59">
        <f t="shared" si="11"/>
        <v>35.52278820375335</v>
      </c>
      <c r="Z27" s="59">
        <f t="shared" si="12"/>
        <v>36.997319034852545</v>
      </c>
    </row>
    <row r="28" spans="1:28" ht="24.95" customHeight="1">
      <c r="A28" s="9">
        <v>7</v>
      </c>
      <c r="B28" s="20">
        <v>1155</v>
      </c>
      <c r="C28" s="4" t="s">
        <v>442</v>
      </c>
      <c r="D28" s="14">
        <v>1307</v>
      </c>
      <c r="E28" s="42">
        <f t="shared" si="2"/>
        <v>261.39999999999998</v>
      </c>
      <c r="F28" s="8">
        <v>9</v>
      </c>
      <c r="G28" s="8">
        <v>11</v>
      </c>
      <c r="H28" s="8">
        <v>0</v>
      </c>
      <c r="I28" s="8">
        <v>0</v>
      </c>
      <c r="J28" s="8">
        <v>9</v>
      </c>
      <c r="K28" s="8">
        <v>11</v>
      </c>
      <c r="L28" s="77">
        <v>0</v>
      </c>
      <c r="M28" s="15">
        <v>2</v>
      </c>
      <c r="N28" s="15">
        <v>0</v>
      </c>
      <c r="O28" s="15">
        <v>0</v>
      </c>
      <c r="P28" s="15">
        <v>0</v>
      </c>
      <c r="Q28" s="8">
        <f t="shared" si="1"/>
        <v>2</v>
      </c>
      <c r="R28" s="8">
        <f t="shared" si="4"/>
        <v>87.133333333333326</v>
      </c>
      <c r="S28" s="8">
        <f t="shared" si="5"/>
        <v>13</v>
      </c>
      <c r="T28" s="9">
        <f t="shared" si="6"/>
        <v>261.39999999999998</v>
      </c>
      <c r="U28" s="9">
        <f t="shared" si="7"/>
        <v>11</v>
      </c>
      <c r="V28" s="22">
        <f t="shared" si="8"/>
        <v>0.84162203519510326</v>
      </c>
      <c r="W28" s="9">
        <f t="shared" si="9"/>
        <v>13</v>
      </c>
      <c r="X28" s="22">
        <f t="shared" si="10"/>
        <v>0.99464422341239478</v>
      </c>
      <c r="Y28" s="59">
        <f t="shared" si="11"/>
        <v>3.366488140780413</v>
      </c>
      <c r="Z28" s="59">
        <f t="shared" si="12"/>
        <v>3.9785768936495791</v>
      </c>
    </row>
    <row r="29" spans="1:28" ht="24.95" customHeight="1">
      <c r="A29" s="9">
        <v>8</v>
      </c>
      <c r="B29" s="20">
        <v>1156</v>
      </c>
      <c r="C29" s="43" t="s">
        <v>468</v>
      </c>
      <c r="D29" s="14">
        <v>4588</v>
      </c>
      <c r="E29" s="42">
        <f t="shared" si="2"/>
        <v>917.6</v>
      </c>
      <c r="F29" s="8">
        <v>53</v>
      </c>
      <c r="G29" s="8">
        <v>62</v>
      </c>
      <c r="H29" s="8">
        <v>0</v>
      </c>
      <c r="I29" s="8">
        <v>0</v>
      </c>
      <c r="J29" s="8">
        <v>53</v>
      </c>
      <c r="K29" s="8">
        <v>62</v>
      </c>
      <c r="L29" s="77">
        <v>4</v>
      </c>
      <c r="M29" s="15">
        <v>110</v>
      </c>
      <c r="N29" s="15">
        <v>114</v>
      </c>
      <c r="O29" s="15">
        <v>14</v>
      </c>
      <c r="P29" s="15">
        <v>37</v>
      </c>
      <c r="Q29" s="8">
        <f t="shared" si="1"/>
        <v>279</v>
      </c>
      <c r="R29" s="8">
        <f t="shared" si="4"/>
        <v>305.86666666666667</v>
      </c>
      <c r="S29" s="62">
        <f t="shared" si="5"/>
        <v>341</v>
      </c>
      <c r="T29" s="9">
        <f t="shared" si="6"/>
        <v>917.6</v>
      </c>
      <c r="U29" s="9">
        <f t="shared" si="7"/>
        <v>332</v>
      </c>
      <c r="V29" s="22">
        <f t="shared" si="8"/>
        <v>7.2362685265911075</v>
      </c>
      <c r="W29" s="9">
        <f t="shared" si="9"/>
        <v>341</v>
      </c>
      <c r="X29" s="22">
        <f t="shared" si="10"/>
        <v>7.4324324324324325</v>
      </c>
      <c r="Y29" s="59">
        <f t="shared" si="11"/>
        <v>28.94507410636443</v>
      </c>
      <c r="Z29" s="59">
        <f t="shared" si="12"/>
        <v>29.72972972972973</v>
      </c>
    </row>
    <row r="30" spans="1:28" ht="24.95" customHeight="1">
      <c r="A30" s="9">
        <v>9</v>
      </c>
      <c r="B30" s="20">
        <v>1157</v>
      </c>
      <c r="C30" s="4" t="s">
        <v>566</v>
      </c>
      <c r="D30" s="14">
        <v>3820</v>
      </c>
      <c r="E30" s="42">
        <f t="shared" si="2"/>
        <v>764</v>
      </c>
      <c r="F30" s="8">
        <v>36</v>
      </c>
      <c r="G30" s="8">
        <v>42</v>
      </c>
      <c r="H30" s="8">
        <v>0</v>
      </c>
      <c r="I30" s="8">
        <v>0</v>
      </c>
      <c r="J30" s="8">
        <v>36</v>
      </c>
      <c r="K30" s="8">
        <v>42</v>
      </c>
      <c r="L30" s="77">
        <v>2</v>
      </c>
      <c r="M30" s="15">
        <v>49</v>
      </c>
      <c r="N30" s="15">
        <v>8</v>
      </c>
      <c r="O30" s="15">
        <v>78</v>
      </c>
      <c r="P30" s="15">
        <v>84</v>
      </c>
      <c r="Q30" s="8">
        <f t="shared" si="1"/>
        <v>221</v>
      </c>
      <c r="R30" s="8">
        <f t="shared" si="4"/>
        <v>254.66666666666666</v>
      </c>
      <c r="S30" s="62">
        <f t="shared" si="5"/>
        <v>263</v>
      </c>
      <c r="T30" s="9">
        <f t="shared" si="6"/>
        <v>764</v>
      </c>
      <c r="U30" s="9">
        <f t="shared" si="7"/>
        <v>257</v>
      </c>
      <c r="V30" s="22">
        <f t="shared" si="8"/>
        <v>6.7277486910994764</v>
      </c>
      <c r="W30" s="9">
        <f t="shared" si="9"/>
        <v>263</v>
      </c>
      <c r="X30" s="22">
        <f t="shared" si="10"/>
        <v>6.8848167539267013</v>
      </c>
      <c r="Y30" s="59">
        <f t="shared" si="11"/>
        <v>26.910994764397905</v>
      </c>
      <c r="Z30" s="59">
        <f t="shared" si="12"/>
        <v>27.539267015706805</v>
      </c>
    </row>
    <row r="31" spans="1:28" ht="24.95" customHeight="1">
      <c r="A31" s="9">
        <v>10</v>
      </c>
      <c r="B31" s="20">
        <v>1158</v>
      </c>
      <c r="C31" s="4" t="s">
        <v>567</v>
      </c>
      <c r="D31" s="14">
        <v>4714</v>
      </c>
      <c r="E31" s="42">
        <f t="shared" si="2"/>
        <v>942.8</v>
      </c>
      <c r="F31" s="8">
        <v>14</v>
      </c>
      <c r="G31" s="8">
        <v>18</v>
      </c>
      <c r="H31" s="8">
        <v>0</v>
      </c>
      <c r="I31" s="8">
        <v>0</v>
      </c>
      <c r="J31" s="8">
        <v>14</v>
      </c>
      <c r="K31" s="8">
        <v>18</v>
      </c>
      <c r="L31" s="77">
        <v>1</v>
      </c>
      <c r="M31" s="15">
        <v>51</v>
      </c>
      <c r="N31" s="15">
        <v>1</v>
      </c>
      <c r="O31" s="15">
        <v>18</v>
      </c>
      <c r="P31" s="15">
        <v>8</v>
      </c>
      <c r="Q31" s="8">
        <f t="shared" si="1"/>
        <v>79</v>
      </c>
      <c r="R31" s="8">
        <f t="shared" si="4"/>
        <v>314.26666666666665</v>
      </c>
      <c r="S31" s="8">
        <f t="shared" si="5"/>
        <v>97</v>
      </c>
      <c r="T31" s="9">
        <f t="shared" si="6"/>
        <v>942.8</v>
      </c>
      <c r="U31" s="9">
        <f t="shared" si="7"/>
        <v>93</v>
      </c>
      <c r="V31" s="22">
        <f t="shared" si="8"/>
        <v>1.9728468392023759</v>
      </c>
      <c r="W31" s="9">
        <f t="shared" si="9"/>
        <v>97</v>
      </c>
      <c r="X31" s="22">
        <f t="shared" si="10"/>
        <v>2.0577004666949512</v>
      </c>
      <c r="Y31" s="59">
        <f t="shared" si="11"/>
        <v>7.8913873568095037</v>
      </c>
      <c r="Z31" s="59">
        <f t="shared" si="12"/>
        <v>8.2308018667798049</v>
      </c>
    </row>
    <row r="32" spans="1:28" ht="24.95" customHeight="1">
      <c r="A32" s="9">
        <v>11</v>
      </c>
      <c r="B32" s="20">
        <v>1159</v>
      </c>
      <c r="C32" s="4" t="s">
        <v>568</v>
      </c>
      <c r="D32" s="14">
        <v>5565</v>
      </c>
      <c r="E32" s="42">
        <f t="shared" si="2"/>
        <v>1113</v>
      </c>
      <c r="F32" s="8">
        <v>141</v>
      </c>
      <c r="G32" s="8">
        <v>198</v>
      </c>
      <c r="H32" s="8">
        <v>0</v>
      </c>
      <c r="I32" s="8">
        <v>0</v>
      </c>
      <c r="J32" s="8">
        <v>141</v>
      </c>
      <c r="K32" s="8">
        <v>198</v>
      </c>
      <c r="L32" s="77">
        <v>1</v>
      </c>
      <c r="M32" s="15">
        <v>79</v>
      </c>
      <c r="N32" s="15">
        <v>31</v>
      </c>
      <c r="O32" s="15">
        <v>40</v>
      </c>
      <c r="P32" s="15">
        <v>111</v>
      </c>
      <c r="Q32" s="8">
        <f t="shared" si="1"/>
        <v>262</v>
      </c>
      <c r="R32" s="8">
        <f t="shared" si="4"/>
        <v>371</v>
      </c>
      <c r="S32" s="62">
        <f t="shared" si="5"/>
        <v>460</v>
      </c>
      <c r="T32" s="9">
        <f t="shared" si="6"/>
        <v>1113</v>
      </c>
      <c r="U32" s="9">
        <f t="shared" si="7"/>
        <v>403</v>
      </c>
      <c r="V32" s="22">
        <f t="shared" si="8"/>
        <v>7.241689128481581</v>
      </c>
      <c r="W32" s="9">
        <f t="shared" si="9"/>
        <v>460</v>
      </c>
      <c r="X32" s="22">
        <f t="shared" si="10"/>
        <v>8.2659478885893982</v>
      </c>
      <c r="Y32" s="59">
        <f t="shared" si="11"/>
        <v>28.966756513926324</v>
      </c>
      <c r="Z32" s="59">
        <f t="shared" si="12"/>
        <v>33.063791554357593</v>
      </c>
    </row>
    <row r="33" spans="1:27" ht="24.95" customHeight="1">
      <c r="A33" s="9">
        <v>12</v>
      </c>
      <c r="B33" s="20">
        <v>1160</v>
      </c>
      <c r="C33" s="4" t="s">
        <v>469</v>
      </c>
      <c r="D33" s="14">
        <v>4759</v>
      </c>
      <c r="E33" s="42">
        <f t="shared" si="2"/>
        <v>951.8</v>
      </c>
      <c r="F33" s="8">
        <v>148</v>
      </c>
      <c r="G33" s="8">
        <v>187</v>
      </c>
      <c r="H33" s="8">
        <v>0</v>
      </c>
      <c r="I33" s="8">
        <v>0</v>
      </c>
      <c r="J33" s="8">
        <v>148</v>
      </c>
      <c r="K33" s="8">
        <v>187</v>
      </c>
      <c r="L33" s="77">
        <v>2</v>
      </c>
      <c r="M33" s="15">
        <v>7</v>
      </c>
      <c r="N33" s="15">
        <v>1</v>
      </c>
      <c r="O33" s="15">
        <v>1</v>
      </c>
      <c r="P33" s="15">
        <v>17</v>
      </c>
      <c r="Q33" s="8">
        <f t="shared" si="1"/>
        <v>28</v>
      </c>
      <c r="R33" s="8">
        <f t="shared" si="4"/>
        <v>317.26666666666665</v>
      </c>
      <c r="S33" s="8">
        <f t="shared" si="5"/>
        <v>215</v>
      </c>
      <c r="T33" s="9">
        <f t="shared" si="6"/>
        <v>951.8</v>
      </c>
      <c r="U33" s="9">
        <f t="shared" si="7"/>
        <v>176</v>
      </c>
      <c r="V33" s="22">
        <f t="shared" si="8"/>
        <v>3.6982559361210336</v>
      </c>
      <c r="W33" s="9">
        <f t="shared" si="9"/>
        <v>215</v>
      </c>
      <c r="X33" s="22">
        <f t="shared" si="10"/>
        <v>4.5177558310569443</v>
      </c>
      <c r="Y33" s="59">
        <f t="shared" si="11"/>
        <v>14.793023744484135</v>
      </c>
      <c r="Z33" s="59">
        <f t="shared" si="12"/>
        <v>18.071023324227777</v>
      </c>
    </row>
    <row r="34" spans="1:27" ht="24.95" customHeight="1">
      <c r="A34" s="9">
        <v>13</v>
      </c>
      <c r="B34" s="20">
        <v>1161</v>
      </c>
      <c r="C34" s="4" t="s">
        <v>470</v>
      </c>
      <c r="D34" s="14">
        <v>2815</v>
      </c>
      <c r="E34" s="42">
        <f t="shared" si="2"/>
        <v>563</v>
      </c>
      <c r="F34" s="8">
        <v>61</v>
      </c>
      <c r="G34" s="8">
        <v>79</v>
      </c>
      <c r="H34" s="8">
        <v>0</v>
      </c>
      <c r="I34" s="8">
        <v>0</v>
      </c>
      <c r="J34" s="8">
        <v>61</v>
      </c>
      <c r="K34" s="8">
        <v>79</v>
      </c>
      <c r="L34" s="77">
        <v>1</v>
      </c>
      <c r="M34" s="15">
        <v>22</v>
      </c>
      <c r="N34" s="15">
        <v>15</v>
      </c>
      <c r="O34" s="15">
        <v>46</v>
      </c>
      <c r="P34" s="15">
        <v>24</v>
      </c>
      <c r="Q34" s="8">
        <f t="shared" si="1"/>
        <v>108</v>
      </c>
      <c r="R34" s="8">
        <f t="shared" si="4"/>
        <v>187.66666666666666</v>
      </c>
      <c r="S34" s="8">
        <f t="shared" si="5"/>
        <v>187</v>
      </c>
      <c r="T34" s="9">
        <f t="shared" si="6"/>
        <v>563</v>
      </c>
      <c r="U34" s="9">
        <f t="shared" si="7"/>
        <v>169</v>
      </c>
      <c r="V34" s="22">
        <f t="shared" si="8"/>
        <v>6.0035523978685612</v>
      </c>
      <c r="W34" s="9">
        <f t="shared" si="9"/>
        <v>187</v>
      </c>
      <c r="X34" s="22">
        <f t="shared" si="10"/>
        <v>6.6429840142095911</v>
      </c>
      <c r="Y34" s="59">
        <f t="shared" si="11"/>
        <v>24.014209591474245</v>
      </c>
      <c r="Z34" s="59">
        <f t="shared" si="12"/>
        <v>26.571936056838364</v>
      </c>
    </row>
    <row r="35" spans="1:27" ht="24.95" customHeight="1">
      <c r="A35" s="9">
        <v>14</v>
      </c>
      <c r="B35" s="20">
        <v>1162</v>
      </c>
      <c r="C35" s="43" t="s">
        <v>471</v>
      </c>
      <c r="D35" s="14">
        <v>5387</v>
      </c>
      <c r="E35" s="42">
        <f t="shared" si="2"/>
        <v>1077.4000000000001</v>
      </c>
      <c r="F35" s="8">
        <v>84</v>
      </c>
      <c r="G35" s="8">
        <v>112</v>
      </c>
      <c r="H35" s="8">
        <v>0</v>
      </c>
      <c r="I35" s="8">
        <v>0</v>
      </c>
      <c r="J35" s="8">
        <v>84</v>
      </c>
      <c r="K35" s="8">
        <v>112</v>
      </c>
      <c r="L35" s="74">
        <v>0</v>
      </c>
      <c r="M35" s="53">
        <v>0</v>
      </c>
      <c r="N35" s="53">
        <v>0</v>
      </c>
      <c r="O35" s="53">
        <v>0</v>
      </c>
      <c r="P35" s="53">
        <v>0</v>
      </c>
      <c r="Q35" s="53">
        <f t="shared" si="1"/>
        <v>0</v>
      </c>
      <c r="R35" s="8">
        <f t="shared" si="4"/>
        <v>359.13333333333338</v>
      </c>
      <c r="S35" s="8">
        <f t="shared" si="5"/>
        <v>112</v>
      </c>
      <c r="T35" s="9">
        <f t="shared" si="6"/>
        <v>1077.4000000000001</v>
      </c>
      <c r="U35" s="9">
        <f t="shared" si="7"/>
        <v>84</v>
      </c>
      <c r="V35" s="22">
        <f t="shared" si="8"/>
        <v>1.5593094486727306</v>
      </c>
      <c r="W35" s="9">
        <f t="shared" si="9"/>
        <v>112</v>
      </c>
      <c r="X35" s="22">
        <f t="shared" si="10"/>
        <v>2.0790792648969743</v>
      </c>
      <c r="Y35" s="59">
        <f t="shared" si="11"/>
        <v>6.2372377946909223</v>
      </c>
      <c r="Z35" s="59">
        <f t="shared" si="12"/>
        <v>8.316317059587897</v>
      </c>
    </row>
    <row r="36" spans="1:27" ht="24.95" customHeight="1">
      <c r="A36" s="9">
        <v>15</v>
      </c>
      <c r="B36" s="20">
        <v>1163</v>
      </c>
      <c r="C36" s="43" t="s">
        <v>472</v>
      </c>
      <c r="D36" s="14">
        <v>4066</v>
      </c>
      <c r="E36" s="42">
        <f t="shared" si="2"/>
        <v>813.2</v>
      </c>
      <c r="F36" s="8">
        <v>12</v>
      </c>
      <c r="G36" s="8">
        <v>15</v>
      </c>
      <c r="H36" s="8">
        <v>0</v>
      </c>
      <c r="I36" s="8">
        <v>0</v>
      </c>
      <c r="J36" s="8">
        <v>12</v>
      </c>
      <c r="K36" s="8">
        <v>15</v>
      </c>
      <c r="L36" s="77">
        <v>0</v>
      </c>
      <c r="M36" s="15">
        <v>59</v>
      </c>
      <c r="N36" s="15">
        <v>0</v>
      </c>
      <c r="O36" s="15">
        <v>31</v>
      </c>
      <c r="P36" s="15">
        <v>42</v>
      </c>
      <c r="Q36" s="8">
        <f t="shared" si="1"/>
        <v>132</v>
      </c>
      <c r="R36" s="8">
        <f t="shared" si="4"/>
        <v>271.06666666666666</v>
      </c>
      <c r="S36" s="8">
        <f t="shared" si="5"/>
        <v>147</v>
      </c>
      <c r="T36" s="9">
        <f t="shared" si="6"/>
        <v>813.2</v>
      </c>
      <c r="U36" s="9">
        <f t="shared" si="7"/>
        <v>144</v>
      </c>
      <c r="V36" s="22">
        <f t="shared" si="8"/>
        <v>3.5415641908509592</v>
      </c>
      <c r="W36" s="9">
        <f t="shared" si="9"/>
        <v>147</v>
      </c>
      <c r="X36" s="22">
        <f t="shared" si="10"/>
        <v>3.6153467781603541</v>
      </c>
      <c r="Y36" s="59">
        <f t="shared" si="11"/>
        <v>14.166256763403837</v>
      </c>
      <c r="Z36" s="59">
        <f t="shared" si="12"/>
        <v>14.461387112641416</v>
      </c>
    </row>
    <row r="37" spans="1:27" ht="24.95" customHeight="1">
      <c r="A37" s="9">
        <v>16</v>
      </c>
      <c r="B37" s="20">
        <v>1164</v>
      </c>
      <c r="C37" s="4" t="s">
        <v>473</v>
      </c>
      <c r="D37" s="14">
        <v>2147</v>
      </c>
      <c r="E37" s="42">
        <f t="shared" si="2"/>
        <v>429.4</v>
      </c>
      <c r="F37" s="8">
        <v>5</v>
      </c>
      <c r="G37" s="8">
        <v>6</v>
      </c>
      <c r="H37" s="8">
        <v>0</v>
      </c>
      <c r="I37" s="8">
        <v>0</v>
      </c>
      <c r="J37" s="8">
        <v>5</v>
      </c>
      <c r="K37" s="8">
        <v>6</v>
      </c>
      <c r="L37" s="77">
        <v>0</v>
      </c>
      <c r="M37" s="15">
        <v>11</v>
      </c>
      <c r="N37" s="15">
        <v>4</v>
      </c>
      <c r="O37" s="15">
        <v>0</v>
      </c>
      <c r="P37" s="15">
        <v>0</v>
      </c>
      <c r="Q37" s="8">
        <f t="shared" si="1"/>
        <v>15</v>
      </c>
      <c r="R37" s="8">
        <f t="shared" si="4"/>
        <v>143.13333333333333</v>
      </c>
      <c r="S37" s="8">
        <f t="shared" si="5"/>
        <v>21</v>
      </c>
      <c r="T37" s="9">
        <f t="shared" si="6"/>
        <v>429.4</v>
      </c>
      <c r="U37" s="9">
        <f t="shared" si="7"/>
        <v>20</v>
      </c>
      <c r="V37" s="22">
        <f t="shared" si="8"/>
        <v>0.9315323707498836</v>
      </c>
      <c r="W37" s="9">
        <f t="shared" si="9"/>
        <v>21</v>
      </c>
      <c r="X37" s="22">
        <f t="shared" si="10"/>
        <v>0.97810898928737777</v>
      </c>
      <c r="Y37" s="59">
        <f t="shared" si="11"/>
        <v>3.7261294829995344</v>
      </c>
      <c r="Z37" s="59">
        <f t="shared" si="12"/>
        <v>3.9124359571495111</v>
      </c>
    </row>
    <row r="38" spans="1:27" ht="24.95" customHeight="1">
      <c r="A38" s="9">
        <v>17</v>
      </c>
      <c r="B38" s="20">
        <v>1165</v>
      </c>
      <c r="C38" s="4" t="s">
        <v>474</v>
      </c>
      <c r="D38" s="14">
        <v>5878</v>
      </c>
      <c r="E38" s="42">
        <f t="shared" si="2"/>
        <v>1175.5999999999999</v>
      </c>
      <c r="F38" s="8">
        <v>41</v>
      </c>
      <c r="G38" s="8">
        <v>43</v>
      </c>
      <c r="H38" s="8">
        <v>0</v>
      </c>
      <c r="I38" s="8">
        <v>0</v>
      </c>
      <c r="J38" s="8">
        <v>41</v>
      </c>
      <c r="K38" s="8">
        <v>43</v>
      </c>
      <c r="L38" s="77">
        <v>12</v>
      </c>
      <c r="M38" s="15">
        <v>70</v>
      </c>
      <c r="N38" s="15">
        <v>39</v>
      </c>
      <c r="O38" s="15">
        <v>36</v>
      </c>
      <c r="P38" s="15">
        <v>106</v>
      </c>
      <c r="Q38" s="8">
        <f t="shared" si="1"/>
        <v>263</v>
      </c>
      <c r="R38" s="8">
        <f t="shared" si="4"/>
        <v>391.86666666666662</v>
      </c>
      <c r="S38" s="8">
        <f t="shared" si="5"/>
        <v>306</v>
      </c>
      <c r="T38" s="9">
        <f t="shared" si="6"/>
        <v>1175.5999999999999</v>
      </c>
      <c r="U38" s="9">
        <f t="shared" si="7"/>
        <v>304</v>
      </c>
      <c r="V38" s="22">
        <f t="shared" si="8"/>
        <v>5.1718271520925487</v>
      </c>
      <c r="W38" s="9">
        <f t="shared" si="9"/>
        <v>306</v>
      </c>
      <c r="X38" s="22">
        <f t="shared" si="10"/>
        <v>5.2058523307247366</v>
      </c>
      <c r="Y38" s="59">
        <f t="shared" si="11"/>
        <v>20.687308608370195</v>
      </c>
      <c r="Z38" s="59">
        <f t="shared" si="12"/>
        <v>20.823409322898947</v>
      </c>
    </row>
    <row r="39" spans="1:27" ht="24.95" customHeight="1">
      <c r="A39" s="9">
        <v>18</v>
      </c>
      <c r="B39" s="20">
        <v>1166</v>
      </c>
      <c r="C39" s="4" t="s">
        <v>383</v>
      </c>
      <c r="D39" s="14">
        <v>1366</v>
      </c>
      <c r="E39" s="42">
        <f t="shared" si="2"/>
        <v>273.2</v>
      </c>
      <c r="F39" s="8">
        <v>9</v>
      </c>
      <c r="G39" s="8">
        <v>9</v>
      </c>
      <c r="H39" s="8">
        <v>0</v>
      </c>
      <c r="I39" s="8">
        <v>0</v>
      </c>
      <c r="J39" s="8">
        <v>9</v>
      </c>
      <c r="K39" s="8">
        <v>9</v>
      </c>
      <c r="L39" s="77">
        <v>0</v>
      </c>
      <c r="M39" s="15">
        <v>5</v>
      </c>
      <c r="N39" s="15">
        <v>2</v>
      </c>
      <c r="O39" s="15">
        <v>19</v>
      </c>
      <c r="P39" s="15">
        <v>0</v>
      </c>
      <c r="Q39" s="8">
        <f t="shared" si="1"/>
        <v>26</v>
      </c>
      <c r="R39" s="8">
        <f t="shared" si="4"/>
        <v>91.066666666666663</v>
      </c>
      <c r="S39" s="8">
        <f t="shared" si="5"/>
        <v>35</v>
      </c>
      <c r="T39" s="9">
        <f t="shared" si="6"/>
        <v>273.2</v>
      </c>
      <c r="U39" s="9">
        <f t="shared" si="7"/>
        <v>35</v>
      </c>
      <c r="V39" s="22">
        <f t="shared" si="8"/>
        <v>2.5622254758418741</v>
      </c>
      <c r="W39" s="9">
        <f t="shared" si="9"/>
        <v>35</v>
      </c>
      <c r="X39" s="22">
        <f t="shared" si="10"/>
        <v>2.5622254758418741</v>
      </c>
      <c r="Y39" s="59">
        <f t="shared" si="11"/>
        <v>10.248901903367496</v>
      </c>
      <c r="Z39" s="59">
        <f t="shared" si="12"/>
        <v>10.248901903367496</v>
      </c>
    </row>
    <row r="40" spans="1:27" ht="24.95" customHeight="1">
      <c r="A40" s="9">
        <v>19</v>
      </c>
      <c r="B40" s="20">
        <v>6047</v>
      </c>
      <c r="C40" s="4" t="s">
        <v>384</v>
      </c>
      <c r="D40" s="14">
        <v>9417</v>
      </c>
      <c r="E40" s="42">
        <f t="shared" si="2"/>
        <v>1883.4</v>
      </c>
      <c r="F40" s="8">
        <v>54</v>
      </c>
      <c r="G40" s="8">
        <v>67</v>
      </c>
      <c r="H40" s="8">
        <v>0</v>
      </c>
      <c r="I40" s="8">
        <v>0</v>
      </c>
      <c r="J40" s="8">
        <v>54</v>
      </c>
      <c r="K40" s="8">
        <v>67</v>
      </c>
      <c r="L40" s="77">
        <v>21</v>
      </c>
      <c r="M40" s="15">
        <v>33</v>
      </c>
      <c r="N40" s="15">
        <v>9</v>
      </c>
      <c r="O40" s="15">
        <v>5</v>
      </c>
      <c r="P40" s="15">
        <v>91</v>
      </c>
      <c r="Q40" s="8">
        <f t="shared" si="1"/>
        <v>159</v>
      </c>
      <c r="R40" s="8">
        <f t="shared" si="4"/>
        <v>627.80000000000007</v>
      </c>
      <c r="S40" s="8">
        <f t="shared" si="5"/>
        <v>226</v>
      </c>
      <c r="T40" s="9">
        <f t="shared" si="6"/>
        <v>1883.4</v>
      </c>
      <c r="U40" s="9">
        <f t="shared" si="7"/>
        <v>213</v>
      </c>
      <c r="V40" s="22">
        <f t="shared" si="8"/>
        <v>2.2618668365721568</v>
      </c>
      <c r="W40" s="9">
        <f t="shared" si="9"/>
        <v>226</v>
      </c>
      <c r="X40" s="22">
        <f t="shared" si="10"/>
        <v>2.3999150472549644</v>
      </c>
      <c r="Y40" s="59">
        <f t="shared" si="11"/>
        <v>9.0474673462886273</v>
      </c>
      <c r="Z40" s="59">
        <f t="shared" si="12"/>
        <v>9.5996601890198576</v>
      </c>
    </row>
    <row r="41" spans="1:27" ht="24.95" customHeight="1">
      <c r="A41" s="9">
        <v>20</v>
      </c>
      <c r="B41" s="20">
        <v>10471</v>
      </c>
      <c r="C41" s="4" t="s">
        <v>385</v>
      </c>
      <c r="D41" s="14">
        <v>7922</v>
      </c>
      <c r="E41" s="42">
        <f t="shared" si="2"/>
        <v>1584.4</v>
      </c>
      <c r="F41" s="8">
        <v>30</v>
      </c>
      <c r="G41" s="8">
        <v>32</v>
      </c>
      <c r="H41" s="8">
        <v>0</v>
      </c>
      <c r="I41" s="8">
        <v>0</v>
      </c>
      <c r="J41" s="8">
        <v>30</v>
      </c>
      <c r="K41" s="8">
        <v>32</v>
      </c>
      <c r="L41" s="77">
        <v>3</v>
      </c>
      <c r="M41" s="15">
        <v>34</v>
      </c>
      <c r="N41" s="15">
        <v>2</v>
      </c>
      <c r="O41" s="15">
        <v>0</v>
      </c>
      <c r="P41" s="15">
        <v>8</v>
      </c>
      <c r="Q41" s="8">
        <f t="shared" si="1"/>
        <v>47</v>
      </c>
      <c r="R41" s="8">
        <f t="shared" si="4"/>
        <v>528.13333333333333</v>
      </c>
      <c r="S41" s="8">
        <f t="shared" si="5"/>
        <v>79</v>
      </c>
      <c r="T41" s="9">
        <f t="shared" si="6"/>
        <v>1584.4</v>
      </c>
      <c r="U41" s="9">
        <f t="shared" si="7"/>
        <v>77</v>
      </c>
      <c r="V41" s="22">
        <f t="shared" si="8"/>
        <v>0.97197677354203482</v>
      </c>
      <c r="W41" s="9">
        <f t="shared" si="9"/>
        <v>79</v>
      </c>
      <c r="X41" s="22">
        <f t="shared" si="10"/>
        <v>0.99722292350416564</v>
      </c>
      <c r="Y41" s="59">
        <f t="shared" si="11"/>
        <v>3.8879070941681393</v>
      </c>
      <c r="Z41" s="59">
        <f t="shared" si="12"/>
        <v>3.9888916940166625</v>
      </c>
    </row>
    <row r="42" spans="1:27" ht="24.95" customHeight="1">
      <c r="A42" s="9">
        <v>21</v>
      </c>
      <c r="B42" s="20">
        <v>10472</v>
      </c>
      <c r="C42" s="4" t="s">
        <v>386</v>
      </c>
      <c r="D42" s="14">
        <v>8830</v>
      </c>
      <c r="E42" s="42">
        <f t="shared" si="2"/>
        <v>1766</v>
      </c>
      <c r="F42" s="8">
        <v>27</v>
      </c>
      <c r="G42" s="8">
        <v>34</v>
      </c>
      <c r="H42" s="8">
        <v>0</v>
      </c>
      <c r="I42" s="8">
        <v>0</v>
      </c>
      <c r="J42" s="8">
        <v>27</v>
      </c>
      <c r="K42" s="8">
        <v>34</v>
      </c>
      <c r="L42" s="77">
        <v>12</v>
      </c>
      <c r="M42" s="15">
        <v>94</v>
      </c>
      <c r="N42" s="15">
        <v>8</v>
      </c>
      <c r="O42" s="15">
        <v>0</v>
      </c>
      <c r="P42" s="15">
        <v>0</v>
      </c>
      <c r="Q42" s="8">
        <f t="shared" si="1"/>
        <v>114</v>
      </c>
      <c r="R42" s="8">
        <f t="shared" si="4"/>
        <v>588.66666666666663</v>
      </c>
      <c r="S42" s="8">
        <f t="shared" si="5"/>
        <v>148</v>
      </c>
      <c r="T42" s="9">
        <f t="shared" si="6"/>
        <v>1766</v>
      </c>
      <c r="U42" s="9">
        <f t="shared" si="7"/>
        <v>141</v>
      </c>
      <c r="V42" s="22">
        <f t="shared" si="8"/>
        <v>1.5968289920724801</v>
      </c>
      <c r="W42" s="9">
        <f t="shared" si="9"/>
        <v>148</v>
      </c>
      <c r="X42" s="22">
        <f t="shared" si="10"/>
        <v>1.6761041902604756</v>
      </c>
      <c r="Y42" s="59">
        <f t="shared" si="11"/>
        <v>6.3873159682899203</v>
      </c>
      <c r="Z42" s="59">
        <f t="shared" si="12"/>
        <v>6.7044167610419025</v>
      </c>
    </row>
    <row r="43" spans="1:27" ht="24.95" customHeight="1">
      <c r="A43" s="9">
        <v>22</v>
      </c>
      <c r="B43" s="20">
        <v>10473</v>
      </c>
      <c r="C43" s="43" t="s">
        <v>387</v>
      </c>
      <c r="D43" s="14">
        <v>4977</v>
      </c>
      <c r="E43" s="42">
        <f t="shared" si="2"/>
        <v>995.4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74"/>
      <c r="M43" s="53">
        <v>0</v>
      </c>
      <c r="N43" s="53">
        <v>0</v>
      </c>
      <c r="O43" s="53">
        <v>0</v>
      </c>
      <c r="P43" s="53">
        <v>0</v>
      </c>
      <c r="Q43" s="53">
        <f t="shared" si="1"/>
        <v>0</v>
      </c>
      <c r="R43" s="8">
        <f t="shared" si="4"/>
        <v>331.8</v>
      </c>
      <c r="S43" s="8">
        <f t="shared" si="5"/>
        <v>0</v>
      </c>
      <c r="T43" s="9">
        <f t="shared" si="6"/>
        <v>995.4</v>
      </c>
      <c r="U43" s="9">
        <f t="shared" si="7"/>
        <v>0</v>
      </c>
      <c r="V43" s="22">
        <f t="shared" si="8"/>
        <v>0</v>
      </c>
      <c r="W43" s="9">
        <f t="shared" si="9"/>
        <v>0</v>
      </c>
      <c r="X43" s="22">
        <f t="shared" si="10"/>
        <v>0</v>
      </c>
      <c r="Y43" s="59">
        <f t="shared" si="11"/>
        <v>0</v>
      </c>
      <c r="Z43" s="59">
        <f t="shared" si="12"/>
        <v>0</v>
      </c>
    </row>
    <row r="44" spans="1:27" ht="24.95" customHeight="1">
      <c r="A44" s="9">
        <v>23</v>
      </c>
      <c r="B44" s="20">
        <v>10660</v>
      </c>
      <c r="C44" s="43" t="s">
        <v>388</v>
      </c>
      <c r="D44" s="4">
        <v>0</v>
      </c>
      <c r="E44" s="42">
        <f t="shared" si="2"/>
        <v>0</v>
      </c>
      <c r="F44" s="8">
        <f>ผลงานรพศ!B15</f>
        <v>5257</v>
      </c>
      <c r="G44" s="8">
        <f>ผลงานรพศ!C15</f>
        <v>9746</v>
      </c>
      <c r="H44" s="8">
        <v>0</v>
      </c>
      <c r="I44" s="8">
        <v>0</v>
      </c>
      <c r="J44" s="8">
        <f>F44+H44</f>
        <v>5257</v>
      </c>
      <c r="K44" s="8">
        <f>G44+I44</f>
        <v>9746</v>
      </c>
      <c r="L44" s="74"/>
      <c r="M44" s="53">
        <v>0</v>
      </c>
      <c r="N44" s="53">
        <v>0</v>
      </c>
      <c r="O44" s="53">
        <v>0</v>
      </c>
      <c r="P44" s="53">
        <v>0</v>
      </c>
      <c r="Q44" s="53">
        <f t="shared" si="1"/>
        <v>0</v>
      </c>
      <c r="R44" s="8">
        <f t="shared" si="4"/>
        <v>0</v>
      </c>
      <c r="S44" s="8">
        <f t="shared" si="5"/>
        <v>9746</v>
      </c>
      <c r="T44" s="9">
        <f t="shared" si="6"/>
        <v>0</v>
      </c>
      <c r="U44" s="9">
        <f t="shared" si="7"/>
        <v>5257</v>
      </c>
      <c r="V44" s="22" t="e">
        <f t="shared" si="8"/>
        <v>#DIV/0!</v>
      </c>
      <c r="W44" s="9">
        <f t="shared" si="9"/>
        <v>9746</v>
      </c>
      <c r="X44" s="22" t="e">
        <f t="shared" si="10"/>
        <v>#DIV/0!</v>
      </c>
      <c r="Y44" s="59" t="e">
        <f t="shared" si="11"/>
        <v>#DIV/0!</v>
      </c>
      <c r="Z44" s="59" t="e">
        <f t="shared" si="12"/>
        <v>#DIV/0!</v>
      </c>
    </row>
    <row r="45" spans="1:27" ht="24.95" customHeight="1">
      <c r="A45" s="9">
        <v>24</v>
      </c>
      <c r="B45" s="20">
        <v>14415</v>
      </c>
      <c r="C45" s="4" t="s">
        <v>389</v>
      </c>
      <c r="D45" s="32">
        <v>62</v>
      </c>
      <c r="E45" s="42">
        <f t="shared" si="2"/>
        <v>12.4</v>
      </c>
      <c r="F45" s="8">
        <v>4</v>
      </c>
      <c r="G45" s="8">
        <v>4</v>
      </c>
      <c r="H45" s="8">
        <v>0</v>
      </c>
      <c r="I45" s="8">
        <v>0</v>
      </c>
      <c r="J45" s="8">
        <v>4</v>
      </c>
      <c r="K45" s="8">
        <v>4</v>
      </c>
      <c r="L45" s="76">
        <v>0</v>
      </c>
      <c r="M45" s="33">
        <v>3</v>
      </c>
      <c r="N45" s="33">
        <v>0</v>
      </c>
      <c r="O45" s="33">
        <v>0</v>
      </c>
      <c r="P45" s="33">
        <v>0</v>
      </c>
      <c r="Q45" s="8">
        <f t="shared" si="1"/>
        <v>3</v>
      </c>
      <c r="R45" s="8">
        <f t="shared" si="4"/>
        <v>4.1333333333333337</v>
      </c>
      <c r="S45" s="62">
        <f t="shared" si="5"/>
        <v>7</v>
      </c>
      <c r="T45" s="9">
        <f t="shared" si="6"/>
        <v>12.4</v>
      </c>
      <c r="U45" s="9">
        <f t="shared" si="7"/>
        <v>7</v>
      </c>
      <c r="V45" s="22">
        <f t="shared" si="8"/>
        <v>11.290322580645162</v>
      </c>
      <c r="W45" s="9">
        <f t="shared" si="9"/>
        <v>7</v>
      </c>
      <c r="X45" s="22">
        <f t="shared" si="10"/>
        <v>11.290322580645162</v>
      </c>
      <c r="Y45" s="59">
        <f t="shared" si="11"/>
        <v>45.161290322580648</v>
      </c>
      <c r="Z45" s="59">
        <f t="shared" si="12"/>
        <v>45.161290322580648</v>
      </c>
    </row>
    <row r="46" spans="1:27" ht="24.95" customHeight="1">
      <c r="A46" s="9">
        <v>25</v>
      </c>
      <c r="B46" s="20">
        <v>21484</v>
      </c>
      <c r="C46" s="4" t="s">
        <v>390</v>
      </c>
      <c r="D46" s="32">
        <v>9566</v>
      </c>
      <c r="E46" s="42">
        <f t="shared" si="2"/>
        <v>1913.2</v>
      </c>
      <c r="F46" s="8">
        <v>63</v>
      </c>
      <c r="G46" s="8">
        <v>65</v>
      </c>
      <c r="H46" s="8">
        <v>0</v>
      </c>
      <c r="I46" s="8">
        <v>0</v>
      </c>
      <c r="J46" s="8">
        <v>63</v>
      </c>
      <c r="K46" s="8">
        <v>65</v>
      </c>
      <c r="L46" s="76">
        <v>2</v>
      </c>
      <c r="M46" s="33">
        <v>29</v>
      </c>
      <c r="N46" s="33">
        <v>0</v>
      </c>
      <c r="O46" s="33">
        <v>16</v>
      </c>
      <c r="P46" s="33">
        <v>0</v>
      </c>
      <c r="Q46" s="8">
        <f t="shared" si="1"/>
        <v>47</v>
      </c>
      <c r="R46" s="8">
        <f t="shared" si="4"/>
        <v>637.73333333333335</v>
      </c>
      <c r="S46" s="8">
        <f t="shared" si="5"/>
        <v>112</v>
      </c>
      <c r="T46" s="9">
        <f t="shared" si="6"/>
        <v>1913.2</v>
      </c>
      <c r="U46" s="9">
        <f t="shared" si="7"/>
        <v>110</v>
      </c>
      <c r="V46" s="22">
        <f t="shared" si="8"/>
        <v>1.1499059167886263</v>
      </c>
      <c r="W46" s="9">
        <f t="shared" si="9"/>
        <v>112</v>
      </c>
      <c r="X46" s="22">
        <f t="shared" si="10"/>
        <v>1.1708132970938741</v>
      </c>
      <c r="Y46" s="59">
        <f t="shared" si="11"/>
        <v>4.5996236671545052</v>
      </c>
      <c r="Z46" s="59">
        <f t="shared" si="12"/>
        <v>4.6832531883754962</v>
      </c>
    </row>
    <row r="47" spans="1:27" ht="24.95" customHeight="1">
      <c r="A47" s="9">
        <v>26</v>
      </c>
      <c r="B47" s="20">
        <v>21485</v>
      </c>
      <c r="C47" s="43" t="s">
        <v>391</v>
      </c>
      <c r="D47" s="32">
        <v>7475</v>
      </c>
      <c r="E47" s="42">
        <f t="shared" si="2"/>
        <v>1495</v>
      </c>
      <c r="F47" s="8">
        <v>341</v>
      </c>
      <c r="G47" s="8">
        <v>427</v>
      </c>
      <c r="H47" s="8">
        <v>0</v>
      </c>
      <c r="I47" s="8">
        <v>0</v>
      </c>
      <c r="J47" s="8">
        <v>341</v>
      </c>
      <c r="K47" s="8">
        <v>427</v>
      </c>
      <c r="L47" s="76">
        <v>16</v>
      </c>
      <c r="M47" s="33">
        <v>10</v>
      </c>
      <c r="N47" s="33">
        <v>0</v>
      </c>
      <c r="O47" s="33">
        <v>0</v>
      </c>
      <c r="P47" s="33">
        <v>0</v>
      </c>
      <c r="Q47" s="8">
        <f t="shared" si="1"/>
        <v>26</v>
      </c>
      <c r="R47" s="8">
        <f t="shared" si="4"/>
        <v>498.33333333333331</v>
      </c>
      <c r="S47" s="8">
        <f t="shared" si="5"/>
        <v>453</v>
      </c>
      <c r="T47" s="9">
        <f t="shared" si="6"/>
        <v>1495</v>
      </c>
      <c r="U47" s="9">
        <f t="shared" si="7"/>
        <v>367</v>
      </c>
      <c r="V47" s="22">
        <f t="shared" si="8"/>
        <v>4.9096989966555187</v>
      </c>
      <c r="W47" s="9">
        <f t="shared" si="9"/>
        <v>453</v>
      </c>
      <c r="X47" s="22">
        <f t="shared" si="10"/>
        <v>6.0602006688963215</v>
      </c>
      <c r="Y47" s="59">
        <f t="shared" si="11"/>
        <v>19.638795986622075</v>
      </c>
      <c r="Z47" s="59">
        <f t="shared" si="12"/>
        <v>24.240802675585286</v>
      </c>
    </row>
    <row r="48" spans="1:27" s="37" customFormat="1" ht="24.95" customHeight="1">
      <c r="A48" s="16" t="s">
        <v>382</v>
      </c>
      <c r="B48" s="21"/>
      <c r="C48" s="18"/>
      <c r="D48" s="18">
        <f>SUM(D22:D47)</f>
        <v>128432</v>
      </c>
      <c r="E48" s="44">
        <f t="shared" si="2"/>
        <v>25686.400000000001</v>
      </c>
      <c r="F48" s="18">
        <f t="shared" ref="F48:P48" si="28">SUM(F22:F47)</f>
        <v>7047</v>
      </c>
      <c r="G48" s="18">
        <f t="shared" si="28"/>
        <v>11992</v>
      </c>
      <c r="H48" s="18">
        <f t="shared" si="28"/>
        <v>0</v>
      </c>
      <c r="I48" s="18">
        <f t="shared" si="28"/>
        <v>0</v>
      </c>
      <c r="J48" s="18">
        <f t="shared" si="28"/>
        <v>7047</v>
      </c>
      <c r="K48" s="18">
        <f t="shared" si="28"/>
        <v>11992</v>
      </c>
      <c r="L48" s="78">
        <f t="shared" si="28"/>
        <v>88</v>
      </c>
      <c r="M48" s="18">
        <f t="shared" si="28"/>
        <v>899</v>
      </c>
      <c r="N48" s="18">
        <f t="shared" si="28"/>
        <v>283</v>
      </c>
      <c r="O48" s="18">
        <f t="shared" si="28"/>
        <v>405</v>
      </c>
      <c r="P48" s="18">
        <f t="shared" si="28"/>
        <v>979</v>
      </c>
      <c r="Q48" s="17">
        <f t="shared" si="1"/>
        <v>2654</v>
      </c>
      <c r="R48" s="17">
        <f t="shared" si="4"/>
        <v>8562.1333333333332</v>
      </c>
      <c r="S48" s="17">
        <f t="shared" si="5"/>
        <v>14646</v>
      </c>
      <c r="T48" s="16">
        <f t="shared" si="6"/>
        <v>25686.400000000001</v>
      </c>
      <c r="U48" s="16">
        <f t="shared" si="7"/>
        <v>9701</v>
      </c>
      <c r="V48" s="23">
        <f t="shared" si="8"/>
        <v>7.5534134795066654</v>
      </c>
      <c r="W48" s="16">
        <f t="shared" si="9"/>
        <v>14646</v>
      </c>
      <c r="X48" s="23">
        <f t="shared" si="10"/>
        <v>11.403700012457955</v>
      </c>
      <c r="Y48" s="63">
        <f t="shared" si="11"/>
        <v>30.213653918026662</v>
      </c>
      <c r="Z48" s="63">
        <f t="shared" si="12"/>
        <v>45.614800049831821</v>
      </c>
      <c r="AA48"/>
    </row>
    <row r="49" spans="1:26" ht="24.95" customHeight="1">
      <c r="A49" s="10">
        <v>1</v>
      </c>
      <c r="B49" s="19">
        <v>1167</v>
      </c>
      <c r="C49" s="45" t="s">
        <v>443</v>
      </c>
      <c r="D49" s="14">
        <v>2687</v>
      </c>
      <c r="E49" s="42">
        <f t="shared" si="2"/>
        <v>537.4</v>
      </c>
      <c r="F49" s="12">
        <v>17</v>
      </c>
      <c r="G49" s="12">
        <v>20</v>
      </c>
      <c r="H49" s="12">
        <v>0</v>
      </c>
      <c r="I49" s="12">
        <v>0</v>
      </c>
      <c r="J49" s="12">
        <v>17</v>
      </c>
      <c r="K49" s="12">
        <v>20</v>
      </c>
      <c r="L49" s="77">
        <v>0</v>
      </c>
      <c r="M49" s="54">
        <v>0</v>
      </c>
      <c r="N49" s="54">
        <v>0</v>
      </c>
      <c r="O49" s="54">
        <v>0</v>
      </c>
      <c r="P49" s="54">
        <v>0</v>
      </c>
      <c r="Q49" s="53">
        <f t="shared" si="1"/>
        <v>0</v>
      </c>
      <c r="R49" s="8">
        <f t="shared" si="4"/>
        <v>179.13333333333333</v>
      </c>
      <c r="S49" s="8">
        <f t="shared" si="5"/>
        <v>20</v>
      </c>
      <c r="T49" s="9">
        <f t="shared" si="6"/>
        <v>537.4</v>
      </c>
      <c r="U49" s="9">
        <f t="shared" si="7"/>
        <v>17</v>
      </c>
      <c r="V49" s="22">
        <f t="shared" si="8"/>
        <v>0.63267584666914778</v>
      </c>
      <c r="W49" s="9">
        <f t="shared" si="9"/>
        <v>20</v>
      </c>
      <c r="X49" s="22">
        <f t="shared" si="10"/>
        <v>0.74432452549311501</v>
      </c>
      <c r="Y49" s="59">
        <f t="shared" si="11"/>
        <v>2.5307033866765911</v>
      </c>
      <c r="Z49" s="59">
        <f t="shared" si="12"/>
        <v>2.97729810197246</v>
      </c>
    </row>
    <row r="50" spans="1:26" ht="24.95" customHeight="1">
      <c r="A50" s="10">
        <v>2</v>
      </c>
      <c r="B50" s="19">
        <v>1168</v>
      </c>
      <c r="C50" s="45" t="s">
        <v>444</v>
      </c>
      <c r="D50" s="14">
        <v>2901</v>
      </c>
      <c r="E50" s="42">
        <f t="shared" si="2"/>
        <v>580.20000000000005</v>
      </c>
      <c r="F50" s="12">
        <v>34</v>
      </c>
      <c r="G50" s="12">
        <v>47</v>
      </c>
      <c r="H50" s="12">
        <v>0</v>
      </c>
      <c r="I50" s="12">
        <v>0</v>
      </c>
      <c r="J50" s="12">
        <v>34</v>
      </c>
      <c r="K50" s="12">
        <v>47</v>
      </c>
      <c r="L50" s="77">
        <v>5</v>
      </c>
      <c r="M50" s="15">
        <v>68</v>
      </c>
      <c r="N50" s="15">
        <v>59</v>
      </c>
      <c r="O50" s="15">
        <v>45</v>
      </c>
      <c r="P50" s="15">
        <v>47</v>
      </c>
      <c r="Q50" s="8">
        <f t="shared" si="1"/>
        <v>224</v>
      </c>
      <c r="R50" s="8">
        <f t="shared" si="4"/>
        <v>193.4</v>
      </c>
      <c r="S50" s="62">
        <f t="shared" si="5"/>
        <v>271</v>
      </c>
      <c r="T50" s="9">
        <f t="shared" si="6"/>
        <v>580.20000000000005</v>
      </c>
      <c r="U50" s="9">
        <f t="shared" si="7"/>
        <v>258</v>
      </c>
      <c r="V50" s="22">
        <f t="shared" si="8"/>
        <v>8.8934850051706302</v>
      </c>
      <c r="W50" s="9">
        <f t="shared" si="9"/>
        <v>271</v>
      </c>
      <c r="X50" s="22">
        <f t="shared" si="10"/>
        <v>9.3416063426404694</v>
      </c>
      <c r="Y50" s="59">
        <f t="shared" si="11"/>
        <v>35.573940020682521</v>
      </c>
      <c r="Z50" s="59">
        <f t="shared" si="12"/>
        <v>37.366425370561878</v>
      </c>
    </row>
    <row r="51" spans="1:26" ht="24.95" customHeight="1">
      <c r="A51" s="10">
        <v>3</v>
      </c>
      <c r="B51" s="19">
        <v>1169</v>
      </c>
      <c r="C51" s="45" t="s">
        <v>445</v>
      </c>
      <c r="D51" s="14">
        <v>1416</v>
      </c>
      <c r="E51" s="42">
        <f t="shared" si="2"/>
        <v>283.2</v>
      </c>
      <c r="F51" s="12">
        <v>15</v>
      </c>
      <c r="G51" s="12">
        <v>15</v>
      </c>
      <c r="H51" s="12">
        <v>0</v>
      </c>
      <c r="I51" s="12">
        <v>0</v>
      </c>
      <c r="J51" s="12">
        <v>15</v>
      </c>
      <c r="K51" s="12">
        <v>15</v>
      </c>
      <c r="L51" s="77">
        <v>0</v>
      </c>
      <c r="M51" s="15">
        <v>6</v>
      </c>
      <c r="N51" s="15">
        <v>3</v>
      </c>
      <c r="O51" s="15">
        <v>10</v>
      </c>
      <c r="P51" s="15">
        <v>7</v>
      </c>
      <c r="Q51" s="8">
        <f t="shared" si="1"/>
        <v>26</v>
      </c>
      <c r="R51" s="8">
        <f t="shared" si="4"/>
        <v>94.399999999999991</v>
      </c>
      <c r="S51" s="8">
        <f t="shared" si="5"/>
        <v>41</v>
      </c>
      <c r="T51" s="9">
        <f t="shared" si="6"/>
        <v>283.2</v>
      </c>
      <c r="U51" s="9">
        <f t="shared" si="7"/>
        <v>41</v>
      </c>
      <c r="V51" s="22">
        <f t="shared" si="8"/>
        <v>2.8954802259887007</v>
      </c>
      <c r="W51" s="9">
        <f t="shared" si="9"/>
        <v>41</v>
      </c>
      <c r="X51" s="22">
        <f t="shared" si="10"/>
        <v>2.8954802259887007</v>
      </c>
      <c r="Y51" s="59">
        <f t="shared" si="11"/>
        <v>11.581920903954803</v>
      </c>
      <c r="Z51" s="59">
        <f t="shared" si="12"/>
        <v>11.581920903954803</v>
      </c>
    </row>
    <row r="52" spans="1:26" ht="24.95" customHeight="1">
      <c r="A52" s="10">
        <v>4</v>
      </c>
      <c r="B52" s="19">
        <v>1170</v>
      </c>
      <c r="C52" s="45" t="s">
        <v>446</v>
      </c>
      <c r="D52" s="14">
        <v>1263</v>
      </c>
      <c r="E52" s="42">
        <f t="shared" si="2"/>
        <v>252.6</v>
      </c>
      <c r="F52" s="12">
        <v>11</v>
      </c>
      <c r="G52" s="12">
        <v>11</v>
      </c>
      <c r="H52" s="12">
        <v>0</v>
      </c>
      <c r="I52" s="12">
        <v>0</v>
      </c>
      <c r="J52" s="12">
        <v>11</v>
      </c>
      <c r="K52" s="12">
        <v>11</v>
      </c>
      <c r="L52" s="77">
        <v>0</v>
      </c>
      <c r="M52" s="15">
        <v>13</v>
      </c>
      <c r="N52" s="15">
        <v>0</v>
      </c>
      <c r="O52" s="15">
        <v>0</v>
      </c>
      <c r="P52" s="15">
        <v>0</v>
      </c>
      <c r="Q52" s="8">
        <f t="shared" si="1"/>
        <v>13</v>
      </c>
      <c r="R52" s="8">
        <f t="shared" si="4"/>
        <v>84.2</v>
      </c>
      <c r="S52" s="8">
        <f t="shared" si="5"/>
        <v>24</v>
      </c>
      <c r="T52" s="9">
        <f t="shared" si="6"/>
        <v>252.6</v>
      </c>
      <c r="U52" s="9">
        <f t="shared" si="7"/>
        <v>24</v>
      </c>
      <c r="V52" s="22">
        <f t="shared" si="8"/>
        <v>1.9002375296912113</v>
      </c>
      <c r="W52" s="9">
        <f t="shared" si="9"/>
        <v>24</v>
      </c>
      <c r="X52" s="22">
        <f t="shared" si="10"/>
        <v>1.9002375296912113</v>
      </c>
      <c r="Y52" s="59">
        <f t="shared" si="11"/>
        <v>7.6009501187648452</v>
      </c>
      <c r="Z52" s="59">
        <f t="shared" si="12"/>
        <v>7.6009501187648452</v>
      </c>
    </row>
    <row r="53" spans="1:26" ht="24.95" customHeight="1">
      <c r="A53" s="10">
        <v>5</v>
      </c>
      <c r="B53" s="19">
        <v>1171</v>
      </c>
      <c r="C53" s="45" t="s">
        <v>447</v>
      </c>
      <c r="D53" s="14">
        <v>2182</v>
      </c>
      <c r="E53" s="42">
        <f t="shared" si="2"/>
        <v>436.4</v>
      </c>
      <c r="F53" s="12">
        <v>8</v>
      </c>
      <c r="G53" s="12">
        <v>9</v>
      </c>
      <c r="H53" s="12">
        <v>0</v>
      </c>
      <c r="I53" s="12">
        <v>0</v>
      </c>
      <c r="J53" s="12">
        <v>8</v>
      </c>
      <c r="K53" s="12">
        <v>9</v>
      </c>
      <c r="L53" s="74"/>
      <c r="M53" s="53"/>
      <c r="N53" s="53"/>
      <c r="O53" s="53"/>
      <c r="P53" s="53"/>
      <c r="Q53" s="53">
        <f t="shared" si="1"/>
        <v>0</v>
      </c>
      <c r="R53" s="8">
        <f t="shared" si="4"/>
        <v>145.46666666666667</v>
      </c>
      <c r="S53" s="8">
        <f t="shared" si="5"/>
        <v>9</v>
      </c>
      <c r="T53" s="9">
        <f t="shared" si="6"/>
        <v>436.4</v>
      </c>
      <c r="U53" s="9">
        <f t="shared" si="7"/>
        <v>8</v>
      </c>
      <c r="V53" s="22">
        <f t="shared" si="8"/>
        <v>0.36663611365719523</v>
      </c>
      <c r="W53" s="9">
        <f t="shared" si="9"/>
        <v>9</v>
      </c>
      <c r="X53" s="22">
        <f t="shared" si="10"/>
        <v>0.41246562786434465</v>
      </c>
      <c r="Y53" s="59">
        <f t="shared" si="11"/>
        <v>1.4665444546287809</v>
      </c>
      <c r="Z53" s="59">
        <f t="shared" si="12"/>
        <v>1.6498625114573786</v>
      </c>
    </row>
    <row r="54" spans="1:26" ht="24.95" customHeight="1">
      <c r="A54" s="10">
        <v>6</v>
      </c>
      <c r="B54" s="19">
        <v>1172</v>
      </c>
      <c r="C54" s="45" t="s">
        <v>448</v>
      </c>
      <c r="D54" s="14">
        <v>1659</v>
      </c>
      <c r="E54" s="42">
        <f t="shared" si="2"/>
        <v>331.8</v>
      </c>
      <c r="F54" s="12">
        <v>16</v>
      </c>
      <c r="G54" s="12">
        <v>18</v>
      </c>
      <c r="H54" s="12">
        <v>0</v>
      </c>
      <c r="I54" s="12">
        <v>0</v>
      </c>
      <c r="J54" s="12">
        <v>16</v>
      </c>
      <c r="K54" s="12">
        <v>18</v>
      </c>
      <c r="L54" s="77">
        <v>1</v>
      </c>
      <c r="M54" s="15">
        <v>0</v>
      </c>
      <c r="N54" s="15">
        <v>0</v>
      </c>
      <c r="O54" s="15">
        <v>55</v>
      </c>
      <c r="P54" s="15">
        <v>46</v>
      </c>
      <c r="Q54" s="8">
        <f t="shared" si="1"/>
        <v>102</v>
      </c>
      <c r="R54" s="8">
        <f t="shared" si="4"/>
        <v>110.60000000000001</v>
      </c>
      <c r="S54" s="62">
        <f t="shared" si="5"/>
        <v>120</v>
      </c>
      <c r="T54" s="9">
        <f t="shared" si="6"/>
        <v>331.8</v>
      </c>
      <c r="U54" s="9">
        <f t="shared" si="7"/>
        <v>118</v>
      </c>
      <c r="V54" s="22">
        <f t="shared" si="8"/>
        <v>7.1127185051235688</v>
      </c>
      <c r="W54" s="9">
        <f t="shared" si="9"/>
        <v>120</v>
      </c>
      <c r="X54" s="22">
        <f t="shared" si="10"/>
        <v>7.2332730560578664</v>
      </c>
      <c r="Y54" s="59">
        <f t="shared" si="11"/>
        <v>28.450874020494275</v>
      </c>
      <c r="Z54" s="59">
        <f t="shared" si="12"/>
        <v>28.933092224231466</v>
      </c>
    </row>
    <row r="55" spans="1:26" ht="24.95" customHeight="1">
      <c r="A55" s="10">
        <v>7</v>
      </c>
      <c r="B55" s="19">
        <v>1173</v>
      </c>
      <c r="C55" s="45" t="s">
        <v>392</v>
      </c>
      <c r="D55" s="14">
        <v>3102</v>
      </c>
      <c r="E55" s="42">
        <f t="shared" si="2"/>
        <v>620.4</v>
      </c>
      <c r="F55" s="12">
        <v>19</v>
      </c>
      <c r="G55" s="12">
        <v>23</v>
      </c>
      <c r="H55" s="12">
        <v>0</v>
      </c>
      <c r="I55" s="12">
        <v>0</v>
      </c>
      <c r="J55" s="12">
        <v>19</v>
      </c>
      <c r="K55" s="12">
        <v>23</v>
      </c>
      <c r="L55" s="77">
        <v>1</v>
      </c>
      <c r="M55" s="15">
        <v>41</v>
      </c>
      <c r="N55" s="15">
        <v>69</v>
      </c>
      <c r="O55" s="15">
        <v>87</v>
      </c>
      <c r="P55" s="15">
        <v>33</v>
      </c>
      <c r="Q55" s="8">
        <f t="shared" si="1"/>
        <v>231</v>
      </c>
      <c r="R55" s="8">
        <f t="shared" si="4"/>
        <v>206.79999999999998</v>
      </c>
      <c r="S55" s="62">
        <f t="shared" si="5"/>
        <v>254</v>
      </c>
      <c r="T55" s="9">
        <f t="shared" si="6"/>
        <v>620.4</v>
      </c>
      <c r="U55" s="9">
        <f t="shared" si="7"/>
        <v>250</v>
      </c>
      <c r="V55" s="22">
        <f t="shared" si="8"/>
        <v>8.0593165699548681</v>
      </c>
      <c r="W55" s="9">
        <f t="shared" si="9"/>
        <v>254</v>
      </c>
      <c r="X55" s="22">
        <f t="shared" si="10"/>
        <v>8.1882656350741456</v>
      </c>
      <c r="Y55" s="59">
        <f t="shared" si="11"/>
        <v>32.237266279819472</v>
      </c>
      <c r="Z55" s="59">
        <f t="shared" si="12"/>
        <v>32.753062540296582</v>
      </c>
    </row>
    <row r="56" spans="1:26" ht="24.95" customHeight="1">
      <c r="A56" s="10">
        <v>8</v>
      </c>
      <c r="B56" s="19">
        <v>1174</v>
      </c>
      <c r="C56" s="45" t="s">
        <v>449</v>
      </c>
      <c r="D56" s="14">
        <v>1234</v>
      </c>
      <c r="E56" s="42">
        <f t="shared" si="2"/>
        <v>246.8</v>
      </c>
      <c r="F56" s="12">
        <v>17</v>
      </c>
      <c r="G56" s="12">
        <v>19</v>
      </c>
      <c r="H56" s="12">
        <v>0</v>
      </c>
      <c r="I56" s="12">
        <v>0</v>
      </c>
      <c r="J56" s="12">
        <v>17</v>
      </c>
      <c r="K56" s="12">
        <v>19</v>
      </c>
      <c r="L56" s="77">
        <v>0</v>
      </c>
      <c r="M56" s="15">
        <v>4</v>
      </c>
      <c r="N56" s="15">
        <v>0</v>
      </c>
      <c r="O56" s="15">
        <v>0</v>
      </c>
      <c r="P56" s="15">
        <v>0</v>
      </c>
      <c r="Q56" s="8">
        <f t="shared" si="1"/>
        <v>4</v>
      </c>
      <c r="R56" s="8">
        <f t="shared" si="4"/>
        <v>82.266666666666666</v>
      </c>
      <c r="S56" s="8">
        <f t="shared" si="5"/>
        <v>23</v>
      </c>
      <c r="T56" s="9">
        <f t="shared" si="6"/>
        <v>246.8</v>
      </c>
      <c r="U56" s="9">
        <f t="shared" si="7"/>
        <v>21</v>
      </c>
      <c r="V56" s="22">
        <f t="shared" si="8"/>
        <v>1.7017828200972447</v>
      </c>
      <c r="W56" s="9">
        <f t="shared" si="9"/>
        <v>23</v>
      </c>
      <c r="X56" s="22">
        <f t="shared" si="10"/>
        <v>1.8638573743922204</v>
      </c>
      <c r="Y56" s="59">
        <f t="shared" si="11"/>
        <v>6.8071312803889787</v>
      </c>
      <c r="Z56" s="59">
        <f t="shared" si="12"/>
        <v>7.4554294975688817</v>
      </c>
    </row>
    <row r="57" spans="1:26" ht="24.95" customHeight="1">
      <c r="A57" s="10">
        <v>9</v>
      </c>
      <c r="B57" s="19">
        <v>1175</v>
      </c>
      <c r="C57" s="45" t="s">
        <v>450</v>
      </c>
      <c r="D57" s="4">
        <f>2665-1234</f>
        <v>1431</v>
      </c>
      <c r="E57" s="42">
        <f t="shared" si="2"/>
        <v>286.2</v>
      </c>
      <c r="F57" s="12">
        <v>19</v>
      </c>
      <c r="G57" s="12">
        <v>19</v>
      </c>
      <c r="H57" s="12">
        <v>0</v>
      </c>
      <c r="I57" s="12">
        <v>0</v>
      </c>
      <c r="J57" s="12">
        <v>19</v>
      </c>
      <c r="K57" s="12">
        <v>19</v>
      </c>
      <c r="L57" s="77">
        <v>0</v>
      </c>
      <c r="M57" s="15">
        <v>0</v>
      </c>
      <c r="N57" s="15">
        <v>0</v>
      </c>
      <c r="O57" s="15">
        <v>0</v>
      </c>
      <c r="P57" s="15">
        <v>5</v>
      </c>
      <c r="Q57" s="8">
        <f t="shared" si="1"/>
        <v>5</v>
      </c>
      <c r="R57" s="8">
        <f t="shared" si="4"/>
        <v>95.399999999999991</v>
      </c>
      <c r="S57" s="8">
        <f t="shared" si="5"/>
        <v>24</v>
      </c>
      <c r="T57" s="9">
        <f t="shared" si="6"/>
        <v>286.2</v>
      </c>
      <c r="U57" s="9">
        <f t="shared" si="7"/>
        <v>24</v>
      </c>
      <c r="V57" s="22">
        <f t="shared" si="8"/>
        <v>1.6771488469601676</v>
      </c>
      <c r="W57" s="9">
        <f t="shared" si="9"/>
        <v>24</v>
      </c>
      <c r="X57" s="22">
        <f t="shared" si="10"/>
        <v>1.6771488469601676</v>
      </c>
      <c r="Y57" s="59">
        <f t="shared" si="11"/>
        <v>6.7085953878406706</v>
      </c>
      <c r="Z57" s="59">
        <f t="shared" si="12"/>
        <v>6.7085953878406706</v>
      </c>
    </row>
    <row r="58" spans="1:26" ht="24.95" customHeight="1">
      <c r="A58" s="10">
        <v>10</v>
      </c>
      <c r="B58" s="19">
        <v>1176</v>
      </c>
      <c r="C58" s="45" t="s">
        <v>475</v>
      </c>
      <c r="D58" s="14">
        <v>2482</v>
      </c>
      <c r="E58" s="42">
        <f t="shared" si="2"/>
        <v>496.4</v>
      </c>
      <c r="F58" s="12">
        <v>25</v>
      </c>
      <c r="G58" s="12">
        <v>31</v>
      </c>
      <c r="H58" s="12">
        <v>0</v>
      </c>
      <c r="I58" s="12">
        <v>0</v>
      </c>
      <c r="J58" s="12">
        <v>25</v>
      </c>
      <c r="K58" s="12">
        <v>31</v>
      </c>
      <c r="L58" s="77">
        <v>0</v>
      </c>
      <c r="M58" s="15">
        <v>0</v>
      </c>
      <c r="N58" s="15">
        <v>0</v>
      </c>
      <c r="O58" s="15">
        <v>0</v>
      </c>
      <c r="P58" s="15">
        <v>2</v>
      </c>
      <c r="Q58" s="8">
        <f t="shared" si="1"/>
        <v>2</v>
      </c>
      <c r="R58" s="8">
        <f t="shared" si="4"/>
        <v>165.46666666666667</v>
      </c>
      <c r="S58" s="8">
        <f t="shared" si="5"/>
        <v>33</v>
      </c>
      <c r="T58" s="9">
        <f t="shared" si="6"/>
        <v>496.4</v>
      </c>
      <c r="U58" s="9">
        <f t="shared" si="7"/>
        <v>27</v>
      </c>
      <c r="V58" s="22">
        <f t="shared" si="8"/>
        <v>1.087832393231265</v>
      </c>
      <c r="W58" s="9">
        <f t="shared" si="9"/>
        <v>33</v>
      </c>
      <c r="X58" s="22">
        <f t="shared" si="10"/>
        <v>1.3295729250604351</v>
      </c>
      <c r="Y58" s="59">
        <f t="shared" si="11"/>
        <v>4.3513295729250601</v>
      </c>
      <c r="Z58" s="59">
        <f t="shared" si="12"/>
        <v>5.3182917002417405</v>
      </c>
    </row>
    <row r="59" spans="1:26" ht="24.95" customHeight="1">
      <c r="A59" s="10">
        <v>11</v>
      </c>
      <c r="B59" s="19">
        <v>1177</v>
      </c>
      <c r="C59" s="45" t="s">
        <v>476</v>
      </c>
      <c r="D59" s="14">
        <v>3228</v>
      </c>
      <c r="E59" s="42">
        <f t="shared" si="2"/>
        <v>645.6</v>
      </c>
      <c r="F59" s="12">
        <v>22</v>
      </c>
      <c r="G59" s="12">
        <v>27</v>
      </c>
      <c r="H59" s="12">
        <v>0</v>
      </c>
      <c r="I59" s="12">
        <v>0</v>
      </c>
      <c r="J59" s="12">
        <v>22</v>
      </c>
      <c r="K59" s="12">
        <v>27</v>
      </c>
      <c r="L59" s="77">
        <v>3</v>
      </c>
      <c r="M59" s="15">
        <v>5</v>
      </c>
      <c r="N59" s="15">
        <v>0</v>
      </c>
      <c r="O59" s="15">
        <v>0</v>
      </c>
      <c r="P59" s="15">
        <v>0</v>
      </c>
      <c r="Q59" s="8">
        <f t="shared" si="1"/>
        <v>8</v>
      </c>
      <c r="R59" s="8">
        <f t="shared" si="4"/>
        <v>215.20000000000002</v>
      </c>
      <c r="S59" s="8">
        <f t="shared" si="5"/>
        <v>35</v>
      </c>
      <c r="T59" s="9">
        <f t="shared" si="6"/>
        <v>645.6</v>
      </c>
      <c r="U59" s="9">
        <f t="shared" si="7"/>
        <v>30</v>
      </c>
      <c r="V59" s="22">
        <f t="shared" si="8"/>
        <v>0.92936802973977695</v>
      </c>
      <c r="W59" s="9">
        <f t="shared" si="9"/>
        <v>35</v>
      </c>
      <c r="X59" s="22">
        <f t="shared" si="10"/>
        <v>1.084262701363073</v>
      </c>
      <c r="Y59" s="59">
        <f t="shared" si="11"/>
        <v>3.7174721189591078</v>
      </c>
      <c r="Z59" s="59">
        <f t="shared" si="12"/>
        <v>4.337050805452292</v>
      </c>
    </row>
    <row r="60" spans="1:26" ht="24.95" customHeight="1">
      <c r="A60" s="10">
        <v>12</v>
      </c>
      <c r="B60" s="19">
        <v>1178</v>
      </c>
      <c r="C60" s="45" t="s">
        <v>477</v>
      </c>
      <c r="D60" s="14">
        <v>3166</v>
      </c>
      <c r="E60" s="42">
        <f t="shared" si="2"/>
        <v>633.20000000000005</v>
      </c>
      <c r="F60" s="12">
        <v>7</v>
      </c>
      <c r="G60" s="12">
        <v>7</v>
      </c>
      <c r="H60" s="12">
        <v>0</v>
      </c>
      <c r="I60" s="12">
        <v>0</v>
      </c>
      <c r="J60" s="12">
        <v>7</v>
      </c>
      <c r="K60" s="12">
        <v>7</v>
      </c>
      <c r="L60" s="77">
        <v>0</v>
      </c>
      <c r="M60" s="15">
        <v>11</v>
      </c>
      <c r="N60" s="15">
        <v>0</v>
      </c>
      <c r="O60" s="15">
        <v>0</v>
      </c>
      <c r="P60" s="15">
        <v>0</v>
      </c>
      <c r="Q60" s="8">
        <f t="shared" si="1"/>
        <v>11</v>
      </c>
      <c r="R60" s="8">
        <f t="shared" si="4"/>
        <v>211.06666666666669</v>
      </c>
      <c r="S60" s="8">
        <f t="shared" si="5"/>
        <v>18</v>
      </c>
      <c r="T60" s="9">
        <f t="shared" si="6"/>
        <v>633.20000000000005</v>
      </c>
      <c r="U60" s="9">
        <f t="shared" si="7"/>
        <v>18</v>
      </c>
      <c r="V60" s="22">
        <f t="shared" si="8"/>
        <v>0.56854074542008848</v>
      </c>
      <c r="W60" s="9">
        <f t="shared" si="9"/>
        <v>18</v>
      </c>
      <c r="X60" s="22">
        <f t="shared" si="10"/>
        <v>0.56854074542008848</v>
      </c>
      <c r="Y60" s="59">
        <f t="shared" si="11"/>
        <v>2.2741629816803539</v>
      </c>
      <c r="Z60" s="59">
        <f t="shared" si="12"/>
        <v>2.2741629816803539</v>
      </c>
    </row>
    <row r="61" spans="1:26" ht="24.95" customHeight="1">
      <c r="A61" s="10">
        <v>13</v>
      </c>
      <c r="B61" s="19">
        <v>10768</v>
      </c>
      <c r="C61" s="45" t="s">
        <v>393</v>
      </c>
      <c r="D61" s="14">
        <v>13863</v>
      </c>
      <c r="E61" s="42">
        <f t="shared" si="2"/>
        <v>2772.6</v>
      </c>
      <c r="F61" s="12">
        <v>995</v>
      </c>
      <c r="G61" s="12">
        <v>1277</v>
      </c>
      <c r="H61" s="12">
        <v>0</v>
      </c>
      <c r="I61" s="12">
        <v>0</v>
      </c>
      <c r="J61" s="12">
        <v>995</v>
      </c>
      <c r="K61" s="12">
        <v>1277</v>
      </c>
      <c r="L61" s="77">
        <v>7</v>
      </c>
      <c r="M61" s="15">
        <v>115</v>
      </c>
      <c r="N61" s="15">
        <v>54</v>
      </c>
      <c r="O61" s="15">
        <v>39</v>
      </c>
      <c r="P61" s="15">
        <v>77</v>
      </c>
      <c r="Q61" s="8">
        <f t="shared" si="1"/>
        <v>292</v>
      </c>
      <c r="R61" s="8">
        <f t="shared" si="4"/>
        <v>924.19999999999993</v>
      </c>
      <c r="S61" s="62">
        <f t="shared" si="5"/>
        <v>1569</v>
      </c>
      <c r="T61" s="9">
        <f t="shared" si="6"/>
        <v>2772.6</v>
      </c>
      <c r="U61" s="9">
        <f t="shared" si="7"/>
        <v>1287</v>
      </c>
      <c r="V61" s="22">
        <f t="shared" si="8"/>
        <v>9.283704825795283</v>
      </c>
      <c r="W61" s="9">
        <f t="shared" si="9"/>
        <v>1569</v>
      </c>
      <c r="X61" s="22">
        <f t="shared" si="10"/>
        <v>11.317896559186323</v>
      </c>
      <c r="Y61" s="59">
        <f t="shared" si="11"/>
        <v>37.134819303181132</v>
      </c>
      <c r="Z61" s="59">
        <f t="shared" si="12"/>
        <v>45.271586236745293</v>
      </c>
    </row>
    <row r="62" spans="1:26" s="37" customFormat="1" ht="24.95" customHeight="1">
      <c r="A62" s="116" t="s">
        <v>382</v>
      </c>
      <c r="B62" s="116"/>
      <c r="C62" s="116"/>
      <c r="D62" s="18">
        <f>SUM(D49:D61)</f>
        <v>40614</v>
      </c>
      <c r="E62" s="18">
        <f t="shared" ref="E62:Q62" si="29">SUM(E49:E61)</f>
        <v>8122.7999999999993</v>
      </c>
      <c r="F62" s="18">
        <f t="shared" si="29"/>
        <v>1205</v>
      </c>
      <c r="G62" s="18">
        <f t="shared" si="29"/>
        <v>1523</v>
      </c>
      <c r="H62" s="18">
        <f t="shared" si="29"/>
        <v>0</v>
      </c>
      <c r="I62" s="18">
        <f t="shared" si="29"/>
        <v>0</v>
      </c>
      <c r="J62" s="18">
        <f t="shared" si="29"/>
        <v>1205</v>
      </c>
      <c r="K62" s="18">
        <f t="shared" si="29"/>
        <v>1523</v>
      </c>
      <c r="L62" s="78">
        <f t="shared" si="29"/>
        <v>17</v>
      </c>
      <c r="M62" s="18">
        <f t="shared" si="29"/>
        <v>263</v>
      </c>
      <c r="N62" s="18">
        <f t="shared" si="29"/>
        <v>185</v>
      </c>
      <c r="O62" s="18">
        <f t="shared" si="29"/>
        <v>236</v>
      </c>
      <c r="P62" s="18">
        <f t="shared" si="29"/>
        <v>217</v>
      </c>
      <c r="Q62" s="18">
        <f t="shared" si="29"/>
        <v>918</v>
      </c>
      <c r="R62" s="17">
        <f t="shared" si="4"/>
        <v>2707.6</v>
      </c>
      <c r="S62" s="17">
        <f t="shared" si="5"/>
        <v>2441</v>
      </c>
      <c r="T62" s="16">
        <f t="shared" si="6"/>
        <v>8122.8</v>
      </c>
      <c r="U62" s="16">
        <f t="shared" si="7"/>
        <v>2123</v>
      </c>
      <c r="V62" s="23">
        <f t="shared" si="8"/>
        <v>5.2272615354311318</v>
      </c>
      <c r="W62" s="16">
        <f t="shared" si="9"/>
        <v>2441</v>
      </c>
      <c r="X62" s="23">
        <f t="shared" si="10"/>
        <v>6.0102427734278816</v>
      </c>
      <c r="Y62" s="63">
        <f t="shared" si="11"/>
        <v>20.909046141724527</v>
      </c>
      <c r="Z62" s="63">
        <f t="shared" si="12"/>
        <v>24.040971093711526</v>
      </c>
    </row>
    <row r="63" spans="1:26" ht="24.95" customHeight="1">
      <c r="A63" s="9">
        <v>1</v>
      </c>
      <c r="B63" s="20">
        <v>1179</v>
      </c>
      <c r="C63" s="4" t="s">
        <v>478</v>
      </c>
      <c r="D63" s="14">
        <v>4265</v>
      </c>
      <c r="E63" s="42">
        <f t="shared" si="2"/>
        <v>853</v>
      </c>
      <c r="F63" s="8">
        <v>204</v>
      </c>
      <c r="G63" s="8">
        <v>241</v>
      </c>
      <c r="H63" s="8">
        <v>0</v>
      </c>
      <c r="I63" s="8">
        <v>0</v>
      </c>
      <c r="J63" s="8">
        <v>204</v>
      </c>
      <c r="K63" s="8">
        <v>241</v>
      </c>
      <c r="L63" s="77">
        <v>1</v>
      </c>
      <c r="M63" s="15">
        <v>60</v>
      </c>
      <c r="N63" s="15">
        <v>26</v>
      </c>
      <c r="O63" s="15">
        <v>72</v>
      </c>
      <c r="P63" s="15">
        <v>60</v>
      </c>
      <c r="Q63" s="8">
        <f t="shared" si="1"/>
        <v>219</v>
      </c>
      <c r="R63" s="8">
        <f t="shared" si="4"/>
        <v>284.33333333333331</v>
      </c>
      <c r="S63" s="62">
        <f t="shared" si="5"/>
        <v>460</v>
      </c>
      <c r="T63" s="9">
        <f t="shared" si="6"/>
        <v>853</v>
      </c>
      <c r="U63" s="9">
        <f t="shared" si="7"/>
        <v>423</v>
      </c>
      <c r="V63" s="22">
        <f t="shared" si="8"/>
        <v>9.9179366940211011</v>
      </c>
      <c r="W63" s="9">
        <f t="shared" si="9"/>
        <v>460</v>
      </c>
      <c r="X63" s="22">
        <f t="shared" si="10"/>
        <v>10.785463071512309</v>
      </c>
      <c r="Y63" s="59">
        <f t="shared" si="11"/>
        <v>39.671746776084404</v>
      </c>
      <c r="Z63" s="59">
        <f t="shared" si="12"/>
        <v>43.141852286049236</v>
      </c>
    </row>
    <row r="64" spans="1:26" ht="24.95" customHeight="1">
      <c r="A64" s="9">
        <v>2</v>
      </c>
      <c r="B64" s="20">
        <v>1180</v>
      </c>
      <c r="C64" s="4" t="s">
        <v>394</v>
      </c>
      <c r="D64" s="14">
        <v>4337</v>
      </c>
      <c r="E64" s="42">
        <f t="shared" si="2"/>
        <v>867.4</v>
      </c>
      <c r="F64" s="8">
        <v>54</v>
      </c>
      <c r="G64" s="8">
        <v>58</v>
      </c>
      <c r="H64" s="8">
        <v>0</v>
      </c>
      <c r="I64" s="8">
        <v>0</v>
      </c>
      <c r="J64" s="8">
        <v>54</v>
      </c>
      <c r="K64" s="8">
        <v>58</v>
      </c>
      <c r="L64" s="77">
        <v>0</v>
      </c>
      <c r="M64" s="15">
        <v>14</v>
      </c>
      <c r="N64" s="15">
        <v>5</v>
      </c>
      <c r="O64" s="15">
        <v>45</v>
      </c>
      <c r="P64" s="15">
        <v>53</v>
      </c>
      <c r="Q64" s="8">
        <f t="shared" si="1"/>
        <v>117</v>
      </c>
      <c r="R64" s="8">
        <f t="shared" si="4"/>
        <v>289.13333333333333</v>
      </c>
      <c r="S64" s="8">
        <f t="shared" si="5"/>
        <v>175</v>
      </c>
      <c r="T64" s="9">
        <f t="shared" si="6"/>
        <v>867.4</v>
      </c>
      <c r="U64" s="9">
        <f t="shared" si="7"/>
        <v>171</v>
      </c>
      <c r="V64" s="22">
        <f t="shared" si="8"/>
        <v>3.9428176158635</v>
      </c>
      <c r="W64" s="9">
        <f t="shared" si="9"/>
        <v>175</v>
      </c>
      <c r="X64" s="22">
        <f t="shared" si="10"/>
        <v>4.0350472676965641</v>
      </c>
      <c r="Y64" s="59">
        <f t="shared" si="11"/>
        <v>15.771270463454</v>
      </c>
      <c r="Z64" s="59">
        <f t="shared" si="12"/>
        <v>16.140189070786256</v>
      </c>
    </row>
    <row r="65" spans="1:26" ht="24.95" customHeight="1">
      <c r="A65" s="9">
        <v>3</v>
      </c>
      <c r="B65" s="20">
        <v>1181</v>
      </c>
      <c r="C65" s="4" t="s">
        <v>395</v>
      </c>
      <c r="D65" s="14">
        <v>4926</v>
      </c>
      <c r="E65" s="42">
        <f t="shared" si="2"/>
        <v>985.2</v>
      </c>
      <c r="F65" s="8">
        <v>11</v>
      </c>
      <c r="G65" s="8">
        <v>13</v>
      </c>
      <c r="H65" s="8">
        <v>0</v>
      </c>
      <c r="I65" s="8">
        <v>0</v>
      </c>
      <c r="J65" s="8">
        <v>11</v>
      </c>
      <c r="K65" s="8">
        <v>13</v>
      </c>
      <c r="L65" s="77">
        <v>0</v>
      </c>
      <c r="M65" s="15">
        <v>0</v>
      </c>
      <c r="N65" s="15">
        <v>0</v>
      </c>
      <c r="O65" s="15">
        <v>23</v>
      </c>
      <c r="P65" s="15">
        <v>1</v>
      </c>
      <c r="Q65" s="8">
        <f t="shared" si="1"/>
        <v>24</v>
      </c>
      <c r="R65" s="8">
        <f t="shared" si="4"/>
        <v>328.40000000000003</v>
      </c>
      <c r="S65" s="8">
        <f t="shared" si="5"/>
        <v>37</v>
      </c>
      <c r="T65" s="9">
        <f t="shared" si="6"/>
        <v>985.2</v>
      </c>
      <c r="U65" s="9">
        <f t="shared" si="7"/>
        <v>35</v>
      </c>
      <c r="V65" s="22">
        <f t="shared" si="8"/>
        <v>0.71051563134388962</v>
      </c>
      <c r="W65" s="9">
        <f t="shared" si="9"/>
        <v>37</v>
      </c>
      <c r="X65" s="22">
        <f t="shared" si="10"/>
        <v>0.75111652456354039</v>
      </c>
      <c r="Y65" s="59">
        <f t="shared" si="11"/>
        <v>2.8420625253755585</v>
      </c>
      <c r="Z65" s="59">
        <f t="shared" si="12"/>
        <v>3.0044660982541616</v>
      </c>
    </row>
    <row r="66" spans="1:26" ht="24.95" customHeight="1">
      <c r="A66" s="9">
        <v>4</v>
      </c>
      <c r="B66" s="20">
        <v>1182</v>
      </c>
      <c r="C66" s="4" t="s">
        <v>570</v>
      </c>
      <c r="D66" s="14">
        <v>3247</v>
      </c>
      <c r="E66" s="42">
        <f t="shared" si="2"/>
        <v>649.4</v>
      </c>
      <c r="F66" s="8">
        <v>74</v>
      </c>
      <c r="G66" s="8">
        <v>89</v>
      </c>
      <c r="H66" s="8">
        <v>0</v>
      </c>
      <c r="I66" s="8">
        <v>0</v>
      </c>
      <c r="J66" s="8">
        <v>74</v>
      </c>
      <c r="K66" s="8">
        <v>89</v>
      </c>
      <c r="L66" s="77">
        <v>0</v>
      </c>
      <c r="M66" s="15">
        <v>36</v>
      </c>
      <c r="N66" s="15">
        <v>14</v>
      </c>
      <c r="O66" s="15">
        <v>29</v>
      </c>
      <c r="P66" s="15">
        <v>140</v>
      </c>
      <c r="Q66" s="8">
        <f t="shared" si="1"/>
        <v>219</v>
      </c>
      <c r="R66" s="8">
        <f t="shared" si="4"/>
        <v>216.46666666666667</v>
      </c>
      <c r="S66" s="62">
        <f t="shared" si="5"/>
        <v>308</v>
      </c>
      <c r="T66" s="9">
        <f t="shared" si="6"/>
        <v>649.4</v>
      </c>
      <c r="U66" s="9">
        <f t="shared" si="7"/>
        <v>293</v>
      </c>
      <c r="V66" s="22">
        <f t="shared" si="8"/>
        <v>9.0237141977209738</v>
      </c>
      <c r="W66" s="9">
        <f t="shared" si="9"/>
        <v>308</v>
      </c>
      <c r="X66" s="22">
        <f t="shared" si="10"/>
        <v>9.4856790883892828</v>
      </c>
      <c r="Y66" s="59">
        <f t="shared" si="11"/>
        <v>36.094856790883895</v>
      </c>
      <c r="Z66" s="59">
        <f t="shared" si="12"/>
        <v>37.942716353557131</v>
      </c>
    </row>
    <row r="67" spans="1:26" ht="24.95" customHeight="1">
      <c r="A67" s="9">
        <v>5</v>
      </c>
      <c r="B67" s="20">
        <v>1183</v>
      </c>
      <c r="C67" s="4" t="s">
        <v>571</v>
      </c>
      <c r="D67" s="14">
        <v>2669</v>
      </c>
      <c r="E67" s="42">
        <f t="shared" si="2"/>
        <v>533.79999999999995</v>
      </c>
      <c r="F67" s="8">
        <v>19</v>
      </c>
      <c r="G67" s="8">
        <v>22</v>
      </c>
      <c r="H67" s="8">
        <v>0</v>
      </c>
      <c r="I67" s="8">
        <v>0</v>
      </c>
      <c r="J67" s="8">
        <v>19</v>
      </c>
      <c r="K67" s="8">
        <v>22</v>
      </c>
      <c r="L67" s="77">
        <v>0</v>
      </c>
      <c r="M67" s="15">
        <v>2</v>
      </c>
      <c r="N67" s="15">
        <v>1</v>
      </c>
      <c r="O67" s="15">
        <v>0</v>
      </c>
      <c r="P67" s="15">
        <v>9</v>
      </c>
      <c r="Q67" s="8">
        <f t="shared" si="1"/>
        <v>12</v>
      </c>
      <c r="R67" s="8">
        <f t="shared" si="4"/>
        <v>177.93333333333331</v>
      </c>
      <c r="S67" s="8">
        <f t="shared" si="5"/>
        <v>34</v>
      </c>
      <c r="T67" s="9">
        <f t="shared" si="6"/>
        <v>533.79999999999995</v>
      </c>
      <c r="U67" s="9">
        <f t="shared" si="7"/>
        <v>31</v>
      </c>
      <c r="V67" s="22">
        <f t="shared" si="8"/>
        <v>1.1614837017609592</v>
      </c>
      <c r="W67" s="9">
        <f t="shared" si="9"/>
        <v>34</v>
      </c>
      <c r="X67" s="22">
        <f t="shared" si="10"/>
        <v>1.2738853503184713</v>
      </c>
      <c r="Y67" s="59">
        <f t="shared" si="11"/>
        <v>4.6459348070438367</v>
      </c>
      <c r="Z67" s="59">
        <f t="shared" si="12"/>
        <v>5.0955414012738851</v>
      </c>
    </row>
    <row r="68" spans="1:26" ht="24.95" customHeight="1">
      <c r="A68" s="9">
        <v>6</v>
      </c>
      <c r="B68" s="20">
        <v>1184</v>
      </c>
      <c r="C68" s="4" t="s">
        <v>479</v>
      </c>
      <c r="D68" s="14">
        <v>2651</v>
      </c>
      <c r="E68" s="42">
        <f t="shared" si="2"/>
        <v>530.20000000000005</v>
      </c>
      <c r="F68" s="8">
        <v>17</v>
      </c>
      <c r="G68" s="8">
        <v>23</v>
      </c>
      <c r="H68" s="8">
        <v>0</v>
      </c>
      <c r="I68" s="8">
        <v>0</v>
      </c>
      <c r="J68" s="8">
        <v>17</v>
      </c>
      <c r="K68" s="8">
        <v>23</v>
      </c>
      <c r="L68" s="77">
        <v>2</v>
      </c>
      <c r="M68" s="15">
        <v>21</v>
      </c>
      <c r="N68" s="15">
        <v>0</v>
      </c>
      <c r="O68" s="15">
        <v>23</v>
      </c>
      <c r="P68" s="15">
        <v>77</v>
      </c>
      <c r="Q68" s="8">
        <f t="shared" si="1"/>
        <v>123</v>
      </c>
      <c r="R68" s="8">
        <f t="shared" si="4"/>
        <v>176.73333333333335</v>
      </c>
      <c r="S68" s="8">
        <f t="shared" si="5"/>
        <v>146</v>
      </c>
      <c r="T68" s="9">
        <f t="shared" si="6"/>
        <v>530.20000000000005</v>
      </c>
      <c r="U68" s="9">
        <f t="shared" si="7"/>
        <v>140</v>
      </c>
      <c r="V68" s="22">
        <f t="shared" si="8"/>
        <v>5.2810260279139944</v>
      </c>
      <c r="W68" s="9">
        <f t="shared" si="9"/>
        <v>146</v>
      </c>
      <c r="X68" s="22">
        <f t="shared" si="10"/>
        <v>5.5073557148245946</v>
      </c>
      <c r="Y68" s="59">
        <f t="shared" si="11"/>
        <v>21.124104111655978</v>
      </c>
      <c r="Z68" s="59">
        <f t="shared" si="12"/>
        <v>22.029422859298379</v>
      </c>
    </row>
    <row r="69" spans="1:26" ht="24.95" customHeight="1">
      <c r="A69" s="9">
        <v>7</v>
      </c>
      <c r="B69" s="20">
        <v>1185</v>
      </c>
      <c r="C69" s="4" t="s">
        <v>480</v>
      </c>
      <c r="D69" s="14">
        <v>1949</v>
      </c>
      <c r="E69" s="42">
        <f t="shared" si="2"/>
        <v>389.8</v>
      </c>
      <c r="F69" s="8">
        <v>27</v>
      </c>
      <c r="G69" s="8">
        <v>30</v>
      </c>
      <c r="H69" s="8">
        <v>0</v>
      </c>
      <c r="I69" s="8">
        <v>0</v>
      </c>
      <c r="J69" s="8">
        <v>27</v>
      </c>
      <c r="K69" s="8">
        <v>30</v>
      </c>
      <c r="L69" s="77">
        <v>0</v>
      </c>
      <c r="M69" s="15">
        <v>31</v>
      </c>
      <c r="N69" s="15">
        <v>3</v>
      </c>
      <c r="O69" s="15">
        <v>0</v>
      </c>
      <c r="P69" s="15">
        <v>0</v>
      </c>
      <c r="Q69" s="8">
        <f t="shared" ref="Q69:Q132" si="30">SUM(L69:P69)</f>
        <v>34</v>
      </c>
      <c r="R69" s="8">
        <f t="shared" si="4"/>
        <v>129.93333333333334</v>
      </c>
      <c r="S69" s="8">
        <f t="shared" si="5"/>
        <v>64</v>
      </c>
      <c r="T69" s="9">
        <f t="shared" si="6"/>
        <v>389.8</v>
      </c>
      <c r="U69" s="9">
        <f t="shared" si="7"/>
        <v>61</v>
      </c>
      <c r="V69" s="22">
        <f t="shared" si="8"/>
        <v>3.1298101590559262</v>
      </c>
      <c r="W69" s="9">
        <f t="shared" si="9"/>
        <v>64</v>
      </c>
      <c r="X69" s="22">
        <f t="shared" si="10"/>
        <v>3.283735248845562</v>
      </c>
      <c r="Y69" s="59">
        <f t="shared" si="11"/>
        <v>12.519240636223705</v>
      </c>
      <c r="Z69" s="59">
        <f t="shared" si="12"/>
        <v>13.134940995382248</v>
      </c>
    </row>
    <row r="70" spans="1:26" ht="24.95" customHeight="1">
      <c r="A70" s="9">
        <v>8</v>
      </c>
      <c r="B70" s="20">
        <v>1186</v>
      </c>
      <c r="C70" s="4" t="s">
        <v>569</v>
      </c>
      <c r="D70" s="14">
        <v>1633</v>
      </c>
      <c r="E70" s="42">
        <f t="shared" ref="E70:E133" si="31">(200*D70)/1000</f>
        <v>326.60000000000002</v>
      </c>
      <c r="F70" s="8">
        <v>8</v>
      </c>
      <c r="G70" s="8">
        <v>9</v>
      </c>
      <c r="H70" s="8">
        <v>0</v>
      </c>
      <c r="I70" s="8">
        <v>0</v>
      </c>
      <c r="J70" s="8">
        <v>8</v>
      </c>
      <c r="K70" s="8">
        <v>9</v>
      </c>
      <c r="L70" s="77">
        <v>0</v>
      </c>
      <c r="M70" s="15">
        <v>1</v>
      </c>
      <c r="N70" s="15">
        <v>0</v>
      </c>
      <c r="O70" s="15">
        <v>27</v>
      </c>
      <c r="P70" s="15">
        <v>292</v>
      </c>
      <c r="Q70" s="8">
        <f t="shared" si="30"/>
        <v>320</v>
      </c>
      <c r="R70" s="8">
        <f t="shared" ref="R70:R133" si="32">E70/3</f>
        <v>108.86666666666667</v>
      </c>
      <c r="S70" s="62">
        <f t="shared" ref="S70:S133" si="33">K70+Q70</f>
        <v>329</v>
      </c>
      <c r="T70" s="9">
        <f t="shared" ref="T70:T133" si="34">D70*20/100</f>
        <v>326.60000000000002</v>
      </c>
      <c r="U70" s="9">
        <f t="shared" ref="U70:U133" si="35">Q70+J70</f>
        <v>328</v>
      </c>
      <c r="V70" s="22">
        <f t="shared" ref="V70:V133" si="36">U70*100/D70</f>
        <v>20.085731781996326</v>
      </c>
      <c r="W70" s="9">
        <f t="shared" ref="W70:W75" si="37">K70+Q70</f>
        <v>329</v>
      </c>
      <c r="X70" s="22">
        <f t="shared" ref="X70:X75" si="38">W70*100/D70</f>
        <v>20.14696876913656</v>
      </c>
      <c r="Y70" s="59">
        <f t="shared" ref="Y70:Y133" si="39">V70*4</f>
        <v>80.342927127985305</v>
      </c>
      <c r="Z70" s="59">
        <f t="shared" ref="Z70:Z133" si="40">X70*4</f>
        <v>80.58787507654624</v>
      </c>
    </row>
    <row r="71" spans="1:26" ht="24.95" customHeight="1">
      <c r="A71" s="9">
        <v>9</v>
      </c>
      <c r="B71" s="20">
        <v>1187</v>
      </c>
      <c r="C71" s="4" t="s">
        <v>481</v>
      </c>
      <c r="D71" s="14">
        <v>1604</v>
      </c>
      <c r="E71" s="42">
        <f t="shared" si="31"/>
        <v>320.8</v>
      </c>
      <c r="F71" s="8">
        <v>12</v>
      </c>
      <c r="G71" s="8">
        <v>13</v>
      </c>
      <c r="H71" s="8">
        <v>0</v>
      </c>
      <c r="I71" s="8">
        <v>0</v>
      </c>
      <c r="J71" s="8">
        <v>12</v>
      </c>
      <c r="K71" s="8">
        <v>13</v>
      </c>
      <c r="L71" s="77">
        <v>0</v>
      </c>
      <c r="M71" s="15">
        <v>21</v>
      </c>
      <c r="N71" s="15">
        <v>0</v>
      </c>
      <c r="O71" s="15">
        <v>0</v>
      </c>
      <c r="P71" s="15">
        <v>0</v>
      </c>
      <c r="Q71" s="8">
        <f t="shared" si="30"/>
        <v>21</v>
      </c>
      <c r="R71" s="8">
        <f t="shared" si="32"/>
        <v>106.93333333333334</v>
      </c>
      <c r="S71" s="8">
        <f t="shared" si="33"/>
        <v>34</v>
      </c>
      <c r="T71" s="9">
        <f t="shared" si="34"/>
        <v>320.8</v>
      </c>
      <c r="U71" s="9">
        <f t="shared" si="35"/>
        <v>33</v>
      </c>
      <c r="V71" s="22">
        <f t="shared" si="36"/>
        <v>2.0573566084788029</v>
      </c>
      <c r="W71" s="9">
        <f t="shared" si="37"/>
        <v>34</v>
      </c>
      <c r="X71" s="22">
        <f t="shared" si="38"/>
        <v>2.1197007481296759</v>
      </c>
      <c r="Y71" s="59">
        <f t="shared" si="39"/>
        <v>8.2294264339152114</v>
      </c>
      <c r="Z71" s="59">
        <f t="shared" si="40"/>
        <v>8.4788029925187036</v>
      </c>
    </row>
    <row r="72" spans="1:26" ht="24.95" customHeight="1">
      <c r="A72" s="9">
        <v>10</v>
      </c>
      <c r="B72" s="20">
        <v>1188</v>
      </c>
      <c r="C72" s="4" t="s">
        <v>482</v>
      </c>
      <c r="D72" s="14">
        <v>1816</v>
      </c>
      <c r="E72" s="42">
        <f t="shared" si="31"/>
        <v>363.2</v>
      </c>
      <c r="F72" s="8">
        <v>7</v>
      </c>
      <c r="G72" s="8">
        <v>7</v>
      </c>
      <c r="H72" s="8">
        <v>0</v>
      </c>
      <c r="I72" s="8">
        <v>0</v>
      </c>
      <c r="J72" s="8">
        <v>7</v>
      </c>
      <c r="K72" s="8">
        <v>7</v>
      </c>
      <c r="L72" s="77">
        <v>1</v>
      </c>
      <c r="M72" s="15">
        <v>13</v>
      </c>
      <c r="N72" s="15">
        <v>0</v>
      </c>
      <c r="O72" s="15">
        <v>0</v>
      </c>
      <c r="P72" s="15">
        <v>0</v>
      </c>
      <c r="Q72" s="8">
        <f t="shared" si="30"/>
        <v>14</v>
      </c>
      <c r="R72" s="8">
        <f t="shared" si="32"/>
        <v>121.06666666666666</v>
      </c>
      <c r="S72" s="8">
        <f t="shared" si="33"/>
        <v>21</v>
      </c>
      <c r="T72" s="9">
        <f t="shared" si="34"/>
        <v>363.2</v>
      </c>
      <c r="U72" s="9">
        <f t="shared" si="35"/>
        <v>21</v>
      </c>
      <c r="V72" s="22">
        <f t="shared" si="36"/>
        <v>1.1563876651982379</v>
      </c>
      <c r="W72" s="9">
        <f t="shared" si="37"/>
        <v>21</v>
      </c>
      <c r="X72" s="22">
        <f t="shared" si="38"/>
        <v>1.1563876651982379</v>
      </c>
      <c r="Y72" s="59">
        <f t="shared" si="39"/>
        <v>4.6255506607929515</v>
      </c>
      <c r="Z72" s="59">
        <f t="shared" si="40"/>
        <v>4.6255506607929515</v>
      </c>
    </row>
    <row r="73" spans="1:26" ht="24.95" customHeight="1">
      <c r="A73" s="9">
        <v>11</v>
      </c>
      <c r="B73" s="20">
        <v>1189</v>
      </c>
      <c r="C73" s="4" t="s">
        <v>572</v>
      </c>
      <c r="D73" s="14">
        <v>1107</v>
      </c>
      <c r="E73" s="42">
        <f t="shared" si="31"/>
        <v>221.4</v>
      </c>
      <c r="F73" s="8">
        <v>12</v>
      </c>
      <c r="G73" s="8">
        <v>13</v>
      </c>
      <c r="H73" s="8">
        <v>0</v>
      </c>
      <c r="I73" s="8">
        <v>0</v>
      </c>
      <c r="J73" s="8">
        <v>12</v>
      </c>
      <c r="K73" s="8">
        <v>13</v>
      </c>
      <c r="L73" s="77">
        <v>0</v>
      </c>
      <c r="M73" s="15">
        <v>9</v>
      </c>
      <c r="N73" s="15">
        <v>0</v>
      </c>
      <c r="O73" s="15">
        <v>0</v>
      </c>
      <c r="P73" s="15">
        <v>50</v>
      </c>
      <c r="Q73" s="8">
        <f t="shared" si="30"/>
        <v>59</v>
      </c>
      <c r="R73" s="8">
        <f t="shared" si="32"/>
        <v>73.8</v>
      </c>
      <c r="S73" s="8">
        <f t="shared" si="33"/>
        <v>72</v>
      </c>
      <c r="T73" s="9">
        <f t="shared" si="34"/>
        <v>221.4</v>
      </c>
      <c r="U73" s="9">
        <f t="shared" si="35"/>
        <v>71</v>
      </c>
      <c r="V73" s="22">
        <f t="shared" si="36"/>
        <v>6.4137308039747065</v>
      </c>
      <c r="W73" s="9">
        <f t="shared" si="37"/>
        <v>72</v>
      </c>
      <c r="X73" s="22">
        <f t="shared" si="38"/>
        <v>6.5040650406504064</v>
      </c>
      <c r="Y73" s="59">
        <f t="shared" si="39"/>
        <v>25.654923215898826</v>
      </c>
      <c r="Z73" s="59">
        <f t="shared" si="40"/>
        <v>26.016260162601625</v>
      </c>
    </row>
    <row r="74" spans="1:26" ht="24.95" customHeight="1">
      <c r="A74" s="9">
        <v>12</v>
      </c>
      <c r="B74" s="20">
        <v>1190</v>
      </c>
      <c r="C74" s="4" t="s">
        <v>483</v>
      </c>
      <c r="D74" s="14">
        <v>1734</v>
      </c>
      <c r="E74" s="42">
        <f t="shared" si="31"/>
        <v>346.8</v>
      </c>
      <c r="F74" s="8">
        <v>16</v>
      </c>
      <c r="G74" s="8">
        <v>18</v>
      </c>
      <c r="H74" s="8">
        <v>0</v>
      </c>
      <c r="I74" s="8">
        <v>0</v>
      </c>
      <c r="J74" s="8">
        <v>16</v>
      </c>
      <c r="K74" s="8">
        <v>18</v>
      </c>
      <c r="L74" s="74">
        <v>0</v>
      </c>
      <c r="M74" s="53">
        <v>0</v>
      </c>
      <c r="N74" s="53">
        <v>0</v>
      </c>
      <c r="O74" s="53">
        <v>0</v>
      </c>
      <c r="P74" s="53">
        <v>0</v>
      </c>
      <c r="Q74" s="53">
        <f t="shared" si="30"/>
        <v>0</v>
      </c>
      <c r="R74" s="8">
        <f t="shared" si="32"/>
        <v>115.60000000000001</v>
      </c>
      <c r="S74" s="8">
        <f t="shared" si="33"/>
        <v>18</v>
      </c>
      <c r="T74" s="9">
        <f t="shared" si="34"/>
        <v>346.8</v>
      </c>
      <c r="U74" s="9">
        <f t="shared" si="35"/>
        <v>16</v>
      </c>
      <c r="V74" s="22">
        <f t="shared" si="36"/>
        <v>0.92272202998846597</v>
      </c>
      <c r="W74" s="9">
        <f t="shared" si="37"/>
        <v>18</v>
      </c>
      <c r="X74" s="22">
        <f t="shared" si="38"/>
        <v>1.0380622837370241</v>
      </c>
      <c r="Y74" s="59">
        <f t="shared" si="39"/>
        <v>3.6908881199538639</v>
      </c>
      <c r="Z74" s="59">
        <f t="shared" si="40"/>
        <v>4.1522491349480966</v>
      </c>
    </row>
    <row r="75" spans="1:26" ht="24.95" customHeight="1">
      <c r="A75" s="9">
        <v>13</v>
      </c>
      <c r="B75" s="20">
        <v>10769</v>
      </c>
      <c r="C75" s="4" t="s">
        <v>396</v>
      </c>
      <c r="D75" s="14">
        <v>93</v>
      </c>
      <c r="E75" s="42">
        <f t="shared" si="31"/>
        <v>18.600000000000001</v>
      </c>
      <c r="F75" s="8">
        <v>467</v>
      </c>
      <c r="G75" s="8">
        <v>592</v>
      </c>
      <c r="H75" s="8">
        <v>1</v>
      </c>
      <c r="I75" s="8">
        <v>1</v>
      </c>
      <c r="J75" s="8">
        <v>468</v>
      </c>
      <c r="K75" s="8">
        <v>593</v>
      </c>
      <c r="L75" s="74">
        <v>0</v>
      </c>
      <c r="M75" s="53">
        <v>0</v>
      </c>
      <c r="N75" s="53">
        <v>0</v>
      </c>
      <c r="O75" s="53">
        <v>0</v>
      </c>
      <c r="P75" s="53">
        <v>0</v>
      </c>
      <c r="Q75" s="53">
        <f t="shared" si="30"/>
        <v>0</v>
      </c>
      <c r="R75" s="8">
        <f t="shared" si="32"/>
        <v>6.2</v>
      </c>
      <c r="S75" s="8" t="s">
        <v>573</v>
      </c>
      <c r="T75" s="9">
        <f t="shared" si="34"/>
        <v>18.600000000000001</v>
      </c>
      <c r="U75" s="9">
        <f t="shared" si="35"/>
        <v>468</v>
      </c>
      <c r="V75" s="22">
        <f t="shared" si="36"/>
        <v>503.22580645161293</v>
      </c>
      <c r="W75" s="9">
        <f t="shared" si="37"/>
        <v>593</v>
      </c>
      <c r="X75" s="22">
        <f t="shared" si="38"/>
        <v>637.63440860215053</v>
      </c>
      <c r="Y75" s="59">
        <f t="shared" si="39"/>
        <v>2012.9032258064517</v>
      </c>
      <c r="Z75" s="59">
        <f t="shared" si="40"/>
        <v>2550.5376344086021</v>
      </c>
    </row>
    <row r="76" spans="1:26" s="37" customFormat="1" ht="24.95" customHeight="1">
      <c r="A76" s="16" t="s">
        <v>382</v>
      </c>
      <c r="B76" s="21"/>
      <c r="C76" s="18"/>
      <c r="D76" s="18">
        <f>SUM(D63:D75)</f>
        <v>32031</v>
      </c>
      <c r="E76" s="18">
        <f t="shared" ref="E76:X76" si="41">SUM(E63:E75)</f>
        <v>6406.2000000000007</v>
      </c>
      <c r="F76" s="18">
        <f t="shared" si="41"/>
        <v>928</v>
      </c>
      <c r="G76" s="18">
        <f t="shared" si="41"/>
        <v>1128</v>
      </c>
      <c r="H76" s="18">
        <f t="shared" si="41"/>
        <v>1</v>
      </c>
      <c r="I76" s="18">
        <f t="shared" si="41"/>
        <v>1</v>
      </c>
      <c r="J76" s="18">
        <f t="shared" si="41"/>
        <v>929</v>
      </c>
      <c r="K76" s="18">
        <f t="shared" si="41"/>
        <v>1129</v>
      </c>
      <c r="L76" s="78">
        <f t="shared" si="41"/>
        <v>4</v>
      </c>
      <c r="M76" s="18">
        <f t="shared" si="41"/>
        <v>208</v>
      </c>
      <c r="N76" s="18">
        <f t="shared" si="41"/>
        <v>49</v>
      </c>
      <c r="O76" s="18">
        <f t="shared" si="41"/>
        <v>219</v>
      </c>
      <c r="P76" s="18">
        <f t="shared" si="41"/>
        <v>682</v>
      </c>
      <c r="Q76" s="18">
        <f t="shared" si="41"/>
        <v>1162</v>
      </c>
      <c r="R76" s="18">
        <f t="shared" si="41"/>
        <v>2135.4</v>
      </c>
      <c r="S76" s="18">
        <f t="shared" si="41"/>
        <v>1698</v>
      </c>
      <c r="T76" s="18">
        <f t="shared" si="41"/>
        <v>6406.2000000000007</v>
      </c>
      <c r="U76" s="16">
        <f t="shared" si="35"/>
        <v>2091</v>
      </c>
      <c r="V76" s="23">
        <f t="shared" si="36"/>
        <v>6.5280509506415658</v>
      </c>
      <c r="W76" s="18">
        <f t="shared" si="41"/>
        <v>2291</v>
      </c>
      <c r="X76" s="24">
        <f t="shared" si="41"/>
        <v>703.72187537515276</v>
      </c>
      <c r="Y76" s="63">
        <f t="shared" si="39"/>
        <v>26.112203802566263</v>
      </c>
      <c r="Z76" s="63">
        <f t="shared" si="40"/>
        <v>2814.8875015006111</v>
      </c>
    </row>
    <row r="77" spans="1:26" ht="24.95" customHeight="1">
      <c r="A77" s="9">
        <v>1</v>
      </c>
      <c r="B77" s="20">
        <v>1191</v>
      </c>
      <c r="C77" s="4" t="s">
        <v>574</v>
      </c>
      <c r="D77" s="14">
        <v>1974</v>
      </c>
      <c r="E77" s="42">
        <f t="shared" si="31"/>
        <v>394.8</v>
      </c>
      <c r="F77" s="8">
        <v>6</v>
      </c>
      <c r="G77" s="8">
        <v>8</v>
      </c>
      <c r="H77" s="8">
        <v>0</v>
      </c>
      <c r="I77" s="8">
        <v>0</v>
      </c>
      <c r="J77" s="8">
        <v>6</v>
      </c>
      <c r="K77" s="8">
        <v>8</v>
      </c>
      <c r="L77" s="77">
        <v>9</v>
      </c>
      <c r="M77" s="15">
        <v>166</v>
      </c>
      <c r="N77" s="15">
        <v>3</v>
      </c>
      <c r="O77" s="15">
        <v>0</v>
      </c>
      <c r="P77" s="15">
        <v>0</v>
      </c>
      <c r="Q77" s="8">
        <f t="shared" si="30"/>
        <v>178</v>
      </c>
      <c r="R77" s="8">
        <f t="shared" si="32"/>
        <v>131.6</v>
      </c>
      <c r="S77" s="62">
        <f t="shared" si="33"/>
        <v>186</v>
      </c>
      <c r="T77" s="9">
        <f t="shared" si="34"/>
        <v>394.8</v>
      </c>
      <c r="U77" s="9">
        <f t="shared" si="35"/>
        <v>184</v>
      </c>
      <c r="V77" s="22">
        <f t="shared" si="36"/>
        <v>9.3211752786220874</v>
      </c>
      <c r="W77" s="9">
        <f t="shared" ref="W77:W100" si="42">K77+Q77</f>
        <v>186</v>
      </c>
      <c r="X77" s="22">
        <f t="shared" ref="X77:X100" si="43">W77*100/D77</f>
        <v>9.4224924012158056</v>
      </c>
      <c r="Y77" s="59">
        <f t="shared" si="39"/>
        <v>37.28470111448835</v>
      </c>
      <c r="Z77" s="59">
        <f t="shared" si="40"/>
        <v>37.689969604863222</v>
      </c>
    </row>
    <row r="78" spans="1:26" ht="24.95" customHeight="1">
      <c r="A78" s="9">
        <v>2</v>
      </c>
      <c r="B78" s="20">
        <v>1192</v>
      </c>
      <c r="C78" s="4" t="s">
        <v>484</v>
      </c>
      <c r="D78" s="14">
        <v>2190</v>
      </c>
      <c r="E78" s="42">
        <f t="shared" si="31"/>
        <v>438</v>
      </c>
      <c r="F78" s="8">
        <v>33</v>
      </c>
      <c r="G78" s="8">
        <v>37</v>
      </c>
      <c r="H78" s="8">
        <v>0</v>
      </c>
      <c r="I78" s="8">
        <v>0</v>
      </c>
      <c r="J78" s="8">
        <v>33</v>
      </c>
      <c r="K78" s="8">
        <v>37</v>
      </c>
      <c r="L78" s="74">
        <v>0</v>
      </c>
      <c r="M78" s="53">
        <v>0</v>
      </c>
      <c r="N78" s="53">
        <v>0</v>
      </c>
      <c r="O78" s="53">
        <v>0</v>
      </c>
      <c r="P78" s="53">
        <v>0</v>
      </c>
      <c r="Q78" s="53">
        <f t="shared" si="30"/>
        <v>0</v>
      </c>
      <c r="R78" s="8">
        <f t="shared" si="32"/>
        <v>146</v>
      </c>
      <c r="S78" s="8">
        <f t="shared" si="33"/>
        <v>37</v>
      </c>
      <c r="T78" s="9">
        <f t="shared" si="34"/>
        <v>438</v>
      </c>
      <c r="U78" s="9">
        <f t="shared" si="35"/>
        <v>33</v>
      </c>
      <c r="V78" s="22">
        <f t="shared" si="36"/>
        <v>1.5068493150684932</v>
      </c>
      <c r="W78" s="9">
        <f t="shared" si="42"/>
        <v>37</v>
      </c>
      <c r="X78" s="22">
        <f t="shared" si="43"/>
        <v>1.6894977168949772</v>
      </c>
      <c r="Y78" s="59">
        <f t="shared" si="39"/>
        <v>6.0273972602739727</v>
      </c>
      <c r="Z78" s="59">
        <f t="shared" si="40"/>
        <v>6.7579908675799087</v>
      </c>
    </row>
    <row r="79" spans="1:26" ht="24.95" customHeight="1">
      <c r="A79" s="9">
        <v>3</v>
      </c>
      <c r="B79" s="20">
        <v>1193</v>
      </c>
      <c r="C79" s="4" t="s">
        <v>485</v>
      </c>
      <c r="D79" s="14">
        <v>727</v>
      </c>
      <c r="E79" s="42">
        <f t="shared" si="31"/>
        <v>145.4</v>
      </c>
      <c r="F79" s="8">
        <v>5</v>
      </c>
      <c r="G79" s="8">
        <v>5</v>
      </c>
      <c r="H79" s="8">
        <v>0</v>
      </c>
      <c r="I79" s="8">
        <v>0</v>
      </c>
      <c r="J79" s="8">
        <v>5</v>
      </c>
      <c r="K79" s="8">
        <v>5</v>
      </c>
      <c r="L79" s="77">
        <v>1</v>
      </c>
      <c r="M79" s="15">
        <v>31</v>
      </c>
      <c r="N79" s="15">
        <v>0</v>
      </c>
      <c r="O79" s="15">
        <v>1</v>
      </c>
      <c r="P79" s="15">
        <v>3</v>
      </c>
      <c r="Q79" s="8">
        <f t="shared" si="30"/>
        <v>36</v>
      </c>
      <c r="R79" s="8">
        <f t="shared" si="32"/>
        <v>48.466666666666669</v>
      </c>
      <c r="S79" s="8">
        <f t="shared" si="33"/>
        <v>41</v>
      </c>
      <c r="T79" s="9">
        <f t="shared" si="34"/>
        <v>145.4</v>
      </c>
      <c r="U79" s="9">
        <f t="shared" si="35"/>
        <v>41</v>
      </c>
      <c r="V79" s="22">
        <f t="shared" si="36"/>
        <v>5.639614855570839</v>
      </c>
      <c r="W79" s="9">
        <f t="shared" si="42"/>
        <v>41</v>
      </c>
      <c r="X79" s="22">
        <f t="shared" si="43"/>
        <v>5.639614855570839</v>
      </c>
      <c r="Y79" s="59">
        <f t="shared" si="39"/>
        <v>22.558459422283356</v>
      </c>
      <c r="Z79" s="59">
        <f t="shared" si="40"/>
        <v>22.558459422283356</v>
      </c>
    </row>
    <row r="80" spans="1:26" ht="24.95" customHeight="1">
      <c r="A80" s="9">
        <v>4</v>
      </c>
      <c r="B80" s="20">
        <v>1194</v>
      </c>
      <c r="C80" s="4" t="s">
        <v>575</v>
      </c>
      <c r="D80" s="14">
        <v>870</v>
      </c>
      <c r="E80" s="42">
        <f t="shared" si="31"/>
        <v>174</v>
      </c>
      <c r="F80" s="8">
        <v>8</v>
      </c>
      <c r="G80" s="8">
        <v>8</v>
      </c>
      <c r="H80" s="8">
        <v>0</v>
      </c>
      <c r="I80" s="8">
        <v>0</v>
      </c>
      <c r="J80" s="8">
        <v>8</v>
      </c>
      <c r="K80" s="8">
        <v>8</v>
      </c>
      <c r="L80" s="77">
        <v>0</v>
      </c>
      <c r="M80" s="15">
        <v>23</v>
      </c>
      <c r="N80" s="15">
        <v>32</v>
      </c>
      <c r="O80" s="15">
        <v>25</v>
      </c>
      <c r="P80" s="15">
        <v>21</v>
      </c>
      <c r="Q80" s="8">
        <f t="shared" si="30"/>
        <v>101</v>
      </c>
      <c r="R80" s="8">
        <f t="shared" si="32"/>
        <v>58</v>
      </c>
      <c r="S80" s="62">
        <f t="shared" si="33"/>
        <v>109</v>
      </c>
      <c r="T80" s="9">
        <f t="shared" si="34"/>
        <v>174</v>
      </c>
      <c r="U80" s="9">
        <f t="shared" si="35"/>
        <v>109</v>
      </c>
      <c r="V80" s="22">
        <f t="shared" si="36"/>
        <v>12.528735632183908</v>
      </c>
      <c r="W80" s="9">
        <f t="shared" si="42"/>
        <v>109</v>
      </c>
      <c r="X80" s="22">
        <f t="shared" si="43"/>
        <v>12.528735632183908</v>
      </c>
      <c r="Y80" s="59">
        <f t="shared" si="39"/>
        <v>50.114942528735632</v>
      </c>
      <c r="Z80" s="59">
        <f t="shared" si="40"/>
        <v>50.114942528735632</v>
      </c>
    </row>
    <row r="81" spans="1:26" ht="24.95" customHeight="1">
      <c r="A81" s="9">
        <v>5</v>
      </c>
      <c r="B81" s="20">
        <v>1195</v>
      </c>
      <c r="C81" s="4" t="s">
        <v>582</v>
      </c>
      <c r="D81" s="14">
        <v>1202</v>
      </c>
      <c r="E81" s="42">
        <f t="shared" si="31"/>
        <v>240.4</v>
      </c>
      <c r="F81" s="8">
        <v>22</v>
      </c>
      <c r="G81" s="8">
        <v>24</v>
      </c>
      <c r="H81" s="8">
        <v>0</v>
      </c>
      <c r="I81" s="8">
        <v>0</v>
      </c>
      <c r="J81" s="8">
        <v>22</v>
      </c>
      <c r="K81" s="8">
        <v>24</v>
      </c>
      <c r="L81" s="74">
        <v>0</v>
      </c>
      <c r="M81" s="53">
        <v>0</v>
      </c>
      <c r="N81" s="53">
        <v>0</v>
      </c>
      <c r="O81" s="53">
        <v>0</v>
      </c>
      <c r="P81" s="53">
        <v>0</v>
      </c>
      <c r="Q81" s="53">
        <f t="shared" si="30"/>
        <v>0</v>
      </c>
      <c r="R81" s="8">
        <f t="shared" si="32"/>
        <v>80.13333333333334</v>
      </c>
      <c r="S81" s="8">
        <f t="shared" si="33"/>
        <v>24</v>
      </c>
      <c r="T81" s="9">
        <f t="shared" si="34"/>
        <v>240.4</v>
      </c>
      <c r="U81" s="9">
        <f t="shared" si="35"/>
        <v>22</v>
      </c>
      <c r="V81" s="22">
        <f t="shared" si="36"/>
        <v>1.8302828618968385</v>
      </c>
      <c r="W81" s="9">
        <f t="shared" si="42"/>
        <v>24</v>
      </c>
      <c r="X81" s="22">
        <f t="shared" si="43"/>
        <v>1.9966722129783694</v>
      </c>
      <c r="Y81" s="59">
        <f t="shared" si="39"/>
        <v>7.3211314475873541</v>
      </c>
      <c r="Z81" s="59">
        <f t="shared" si="40"/>
        <v>7.9866888519134775</v>
      </c>
    </row>
    <row r="82" spans="1:26" ht="24.95" customHeight="1">
      <c r="A82" s="9">
        <v>6</v>
      </c>
      <c r="B82" s="20">
        <v>1196</v>
      </c>
      <c r="C82" s="4" t="s">
        <v>580</v>
      </c>
      <c r="D82" s="14">
        <v>820</v>
      </c>
      <c r="E82" s="42">
        <f t="shared" si="31"/>
        <v>164</v>
      </c>
      <c r="F82" s="8">
        <v>11</v>
      </c>
      <c r="G82" s="8">
        <v>11</v>
      </c>
      <c r="H82" s="8">
        <v>0</v>
      </c>
      <c r="I82" s="8">
        <v>0</v>
      </c>
      <c r="J82" s="8">
        <v>11</v>
      </c>
      <c r="K82" s="8">
        <v>11</v>
      </c>
      <c r="L82" s="77">
        <v>0</v>
      </c>
      <c r="M82" s="15">
        <v>2</v>
      </c>
      <c r="N82" s="15">
        <v>0</v>
      </c>
      <c r="O82" s="15">
        <v>0</v>
      </c>
      <c r="P82" s="15">
        <v>0</v>
      </c>
      <c r="Q82" s="8">
        <f t="shared" si="30"/>
        <v>2</v>
      </c>
      <c r="R82" s="8">
        <f t="shared" si="32"/>
        <v>54.666666666666664</v>
      </c>
      <c r="S82" s="8">
        <f t="shared" si="33"/>
        <v>13</v>
      </c>
      <c r="T82" s="9">
        <f t="shared" si="34"/>
        <v>164</v>
      </c>
      <c r="U82" s="9">
        <f t="shared" si="35"/>
        <v>13</v>
      </c>
      <c r="V82" s="22">
        <f t="shared" si="36"/>
        <v>1.5853658536585367</v>
      </c>
      <c r="W82" s="9">
        <f t="shared" si="42"/>
        <v>13</v>
      </c>
      <c r="X82" s="22">
        <f t="shared" si="43"/>
        <v>1.5853658536585367</v>
      </c>
      <c r="Y82" s="59">
        <f t="shared" si="39"/>
        <v>6.3414634146341466</v>
      </c>
      <c r="Z82" s="59">
        <f t="shared" si="40"/>
        <v>6.3414634146341466</v>
      </c>
    </row>
    <row r="83" spans="1:26" ht="24.95" customHeight="1">
      <c r="A83" s="9">
        <v>7</v>
      </c>
      <c r="B83" s="20">
        <v>1197</v>
      </c>
      <c r="C83" s="4" t="s">
        <v>581</v>
      </c>
      <c r="D83" s="14">
        <v>952</v>
      </c>
      <c r="E83" s="42">
        <f t="shared" si="31"/>
        <v>190.4</v>
      </c>
      <c r="F83" s="8">
        <v>4</v>
      </c>
      <c r="G83" s="8">
        <v>4</v>
      </c>
      <c r="H83" s="8">
        <v>0</v>
      </c>
      <c r="I83" s="8">
        <v>0</v>
      </c>
      <c r="J83" s="8">
        <v>4</v>
      </c>
      <c r="K83" s="8">
        <v>4</v>
      </c>
      <c r="L83" s="77">
        <v>0</v>
      </c>
      <c r="M83" s="15">
        <v>8</v>
      </c>
      <c r="N83" s="15">
        <v>0</v>
      </c>
      <c r="O83" s="15">
        <v>6</v>
      </c>
      <c r="P83" s="15">
        <v>2</v>
      </c>
      <c r="Q83" s="8">
        <f t="shared" si="30"/>
        <v>16</v>
      </c>
      <c r="R83" s="8">
        <f t="shared" si="32"/>
        <v>63.466666666666669</v>
      </c>
      <c r="S83" s="8">
        <f t="shared" si="33"/>
        <v>20</v>
      </c>
      <c r="T83" s="9">
        <f t="shared" si="34"/>
        <v>190.4</v>
      </c>
      <c r="U83" s="9">
        <f t="shared" si="35"/>
        <v>20</v>
      </c>
      <c r="V83" s="22">
        <f t="shared" si="36"/>
        <v>2.1008403361344539</v>
      </c>
      <c r="W83" s="9">
        <f t="shared" si="42"/>
        <v>20</v>
      </c>
      <c r="X83" s="22">
        <f t="shared" si="43"/>
        <v>2.1008403361344539</v>
      </c>
      <c r="Y83" s="59">
        <f t="shared" si="39"/>
        <v>8.4033613445378155</v>
      </c>
      <c r="Z83" s="59">
        <f t="shared" si="40"/>
        <v>8.4033613445378155</v>
      </c>
    </row>
    <row r="84" spans="1:26" ht="24.95" customHeight="1">
      <c r="A84" s="9">
        <v>8</v>
      </c>
      <c r="B84" s="20">
        <v>1198</v>
      </c>
      <c r="C84" s="4" t="s">
        <v>486</v>
      </c>
      <c r="D84" s="14">
        <v>1016</v>
      </c>
      <c r="E84" s="42">
        <f t="shared" si="31"/>
        <v>203.2</v>
      </c>
      <c r="F84" s="8">
        <v>7</v>
      </c>
      <c r="G84" s="8">
        <v>7</v>
      </c>
      <c r="H84" s="8">
        <v>0</v>
      </c>
      <c r="I84" s="8">
        <v>0</v>
      </c>
      <c r="J84" s="8">
        <v>7</v>
      </c>
      <c r="K84" s="8">
        <v>7</v>
      </c>
      <c r="L84" s="77">
        <v>0</v>
      </c>
      <c r="M84" s="15">
        <v>22</v>
      </c>
      <c r="N84" s="15">
        <v>2</v>
      </c>
      <c r="O84" s="15">
        <v>48</v>
      </c>
      <c r="P84" s="15">
        <v>1</v>
      </c>
      <c r="Q84" s="8">
        <f t="shared" si="30"/>
        <v>73</v>
      </c>
      <c r="R84" s="8">
        <f t="shared" si="32"/>
        <v>67.733333333333334</v>
      </c>
      <c r="S84" s="62">
        <f t="shared" si="33"/>
        <v>80</v>
      </c>
      <c r="T84" s="9">
        <f t="shared" si="34"/>
        <v>203.2</v>
      </c>
      <c r="U84" s="9">
        <f t="shared" si="35"/>
        <v>80</v>
      </c>
      <c r="V84" s="22">
        <f t="shared" si="36"/>
        <v>7.8740157480314963</v>
      </c>
      <c r="W84" s="9">
        <f t="shared" si="42"/>
        <v>80</v>
      </c>
      <c r="X84" s="22">
        <f t="shared" si="43"/>
        <v>7.8740157480314963</v>
      </c>
      <c r="Y84" s="59">
        <f t="shared" si="39"/>
        <v>31.496062992125985</v>
      </c>
      <c r="Z84" s="59">
        <f t="shared" si="40"/>
        <v>31.496062992125985</v>
      </c>
    </row>
    <row r="85" spans="1:26" ht="24.95" customHeight="1">
      <c r="A85" s="9">
        <v>9</v>
      </c>
      <c r="B85" s="20">
        <v>1199</v>
      </c>
      <c r="C85" s="4" t="s">
        <v>487</v>
      </c>
      <c r="D85" s="14">
        <v>1207</v>
      </c>
      <c r="E85" s="42">
        <f t="shared" si="31"/>
        <v>241.4</v>
      </c>
      <c r="F85" s="8">
        <v>34</v>
      </c>
      <c r="G85" s="8">
        <v>38</v>
      </c>
      <c r="H85" s="8">
        <v>0</v>
      </c>
      <c r="I85" s="8">
        <v>0</v>
      </c>
      <c r="J85" s="8">
        <v>34</v>
      </c>
      <c r="K85" s="8">
        <v>38</v>
      </c>
      <c r="L85" s="77">
        <v>0</v>
      </c>
      <c r="M85" s="15">
        <v>2</v>
      </c>
      <c r="N85" s="15">
        <v>0</v>
      </c>
      <c r="O85" s="15">
        <v>2</v>
      </c>
      <c r="P85" s="15">
        <v>0</v>
      </c>
      <c r="Q85" s="8">
        <f t="shared" si="30"/>
        <v>4</v>
      </c>
      <c r="R85" s="8">
        <f t="shared" si="32"/>
        <v>80.466666666666669</v>
      </c>
      <c r="S85" s="8">
        <f t="shared" si="33"/>
        <v>42</v>
      </c>
      <c r="T85" s="9">
        <f t="shared" si="34"/>
        <v>241.4</v>
      </c>
      <c r="U85" s="9">
        <f t="shared" si="35"/>
        <v>38</v>
      </c>
      <c r="V85" s="22">
        <f t="shared" si="36"/>
        <v>3.1483015741507869</v>
      </c>
      <c r="W85" s="9">
        <f t="shared" si="42"/>
        <v>42</v>
      </c>
      <c r="X85" s="22">
        <f t="shared" si="43"/>
        <v>3.4797017398508698</v>
      </c>
      <c r="Y85" s="59">
        <f t="shared" si="39"/>
        <v>12.593206296603148</v>
      </c>
      <c r="Z85" s="59">
        <f t="shared" si="40"/>
        <v>13.918806959403479</v>
      </c>
    </row>
    <row r="86" spans="1:26" ht="24.95" customHeight="1">
      <c r="A86" s="9">
        <v>10</v>
      </c>
      <c r="B86" s="20">
        <v>1200</v>
      </c>
      <c r="C86" s="4" t="s">
        <v>488</v>
      </c>
      <c r="D86" s="14">
        <v>1847</v>
      </c>
      <c r="E86" s="42">
        <f t="shared" si="31"/>
        <v>369.4</v>
      </c>
      <c r="F86" s="8">
        <v>35</v>
      </c>
      <c r="G86" s="8">
        <v>40</v>
      </c>
      <c r="H86" s="8">
        <v>0</v>
      </c>
      <c r="I86" s="8">
        <v>0</v>
      </c>
      <c r="J86" s="8">
        <v>35</v>
      </c>
      <c r="K86" s="8">
        <v>40</v>
      </c>
      <c r="L86" s="77">
        <v>0</v>
      </c>
      <c r="M86" s="15">
        <v>75</v>
      </c>
      <c r="N86" s="15">
        <v>0</v>
      </c>
      <c r="O86" s="15">
        <v>3</v>
      </c>
      <c r="P86" s="15">
        <v>2</v>
      </c>
      <c r="Q86" s="8">
        <f t="shared" si="30"/>
        <v>80</v>
      </c>
      <c r="R86" s="8">
        <f t="shared" si="32"/>
        <v>123.13333333333333</v>
      </c>
      <c r="S86" s="8">
        <f t="shared" si="33"/>
        <v>120</v>
      </c>
      <c r="T86" s="9">
        <f t="shared" si="34"/>
        <v>369.4</v>
      </c>
      <c r="U86" s="9">
        <f t="shared" si="35"/>
        <v>115</v>
      </c>
      <c r="V86" s="22">
        <f t="shared" si="36"/>
        <v>6.2263129399025443</v>
      </c>
      <c r="W86" s="9">
        <f t="shared" si="42"/>
        <v>120</v>
      </c>
      <c r="X86" s="22">
        <f t="shared" si="43"/>
        <v>6.4970221981591774</v>
      </c>
      <c r="Y86" s="59">
        <f t="shared" si="39"/>
        <v>24.905251759610177</v>
      </c>
      <c r="Z86" s="59">
        <f t="shared" si="40"/>
        <v>25.988088792636709</v>
      </c>
    </row>
    <row r="87" spans="1:26" ht="24.95" customHeight="1">
      <c r="A87" s="9">
        <v>11</v>
      </c>
      <c r="B87" s="20">
        <v>1201</v>
      </c>
      <c r="C87" s="4" t="s">
        <v>489</v>
      </c>
      <c r="D87" s="14">
        <v>824</v>
      </c>
      <c r="E87" s="42">
        <f t="shared" si="31"/>
        <v>164.8</v>
      </c>
      <c r="F87" s="8">
        <v>26</v>
      </c>
      <c r="G87" s="8">
        <v>40</v>
      </c>
      <c r="H87" s="8">
        <v>0</v>
      </c>
      <c r="I87" s="8">
        <v>0</v>
      </c>
      <c r="J87" s="8">
        <v>26</v>
      </c>
      <c r="K87" s="8">
        <v>40</v>
      </c>
      <c r="L87" s="77">
        <v>0</v>
      </c>
      <c r="M87" s="15">
        <v>8</v>
      </c>
      <c r="N87" s="15">
        <v>1</v>
      </c>
      <c r="O87" s="15">
        <v>11</v>
      </c>
      <c r="P87" s="15">
        <v>9</v>
      </c>
      <c r="Q87" s="8">
        <f t="shared" si="30"/>
        <v>29</v>
      </c>
      <c r="R87" s="8">
        <f t="shared" si="32"/>
        <v>54.933333333333337</v>
      </c>
      <c r="S87" s="62">
        <f t="shared" si="33"/>
        <v>69</v>
      </c>
      <c r="T87" s="9">
        <f t="shared" si="34"/>
        <v>164.8</v>
      </c>
      <c r="U87" s="9">
        <f t="shared" si="35"/>
        <v>55</v>
      </c>
      <c r="V87" s="22">
        <f t="shared" si="36"/>
        <v>6.674757281553398</v>
      </c>
      <c r="W87" s="9">
        <f t="shared" si="42"/>
        <v>69</v>
      </c>
      <c r="X87" s="22">
        <f t="shared" si="43"/>
        <v>8.3737864077669908</v>
      </c>
      <c r="Y87" s="59">
        <f t="shared" si="39"/>
        <v>26.699029126213592</v>
      </c>
      <c r="Z87" s="59">
        <f t="shared" si="40"/>
        <v>33.495145631067963</v>
      </c>
    </row>
    <row r="88" spans="1:26" ht="24.95" customHeight="1">
      <c r="A88" s="9">
        <v>12</v>
      </c>
      <c r="B88" s="20">
        <v>1202</v>
      </c>
      <c r="C88" s="4" t="s">
        <v>576</v>
      </c>
      <c r="D88" s="14">
        <v>1368</v>
      </c>
      <c r="E88" s="42">
        <f t="shared" si="31"/>
        <v>273.60000000000002</v>
      </c>
      <c r="F88" s="8">
        <v>27</v>
      </c>
      <c r="G88" s="8">
        <v>29</v>
      </c>
      <c r="H88" s="8">
        <v>0</v>
      </c>
      <c r="I88" s="8">
        <v>0</v>
      </c>
      <c r="J88" s="8">
        <v>27</v>
      </c>
      <c r="K88" s="8">
        <v>29</v>
      </c>
      <c r="L88" s="77">
        <v>2</v>
      </c>
      <c r="M88" s="15">
        <v>20</v>
      </c>
      <c r="N88" s="15">
        <v>0</v>
      </c>
      <c r="O88" s="15">
        <v>0</v>
      </c>
      <c r="P88" s="15">
        <v>0</v>
      </c>
      <c r="Q88" s="8">
        <f t="shared" si="30"/>
        <v>22</v>
      </c>
      <c r="R88" s="8">
        <f t="shared" si="32"/>
        <v>91.2</v>
      </c>
      <c r="S88" s="8">
        <f t="shared" si="33"/>
        <v>51</v>
      </c>
      <c r="T88" s="9">
        <f t="shared" si="34"/>
        <v>273.60000000000002</v>
      </c>
      <c r="U88" s="9">
        <f t="shared" si="35"/>
        <v>49</v>
      </c>
      <c r="V88" s="22">
        <f t="shared" si="36"/>
        <v>3.5818713450292399</v>
      </c>
      <c r="W88" s="9">
        <f t="shared" si="42"/>
        <v>51</v>
      </c>
      <c r="X88" s="22">
        <f t="shared" si="43"/>
        <v>3.7280701754385963</v>
      </c>
      <c r="Y88" s="59">
        <f t="shared" si="39"/>
        <v>14.327485380116959</v>
      </c>
      <c r="Z88" s="59">
        <f t="shared" si="40"/>
        <v>14.912280701754385</v>
      </c>
    </row>
    <row r="89" spans="1:26" ht="24.95" customHeight="1">
      <c r="A89" s="9">
        <v>13</v>
      </c>
      <c r="B89" s="20">
        <v>1203</v>
      </c>
      <c r="C89" s="4" t="s">
        <v>577</v>
      </c>
      <c r="D89" s="14">
        <v>1688</v>
      </c>
      <c r="E89" s="42">
        <f t="shared" si="31"/>
        <v>337.6</v>
      </c>
      <c r="F89" s="8">
        <v>7</v>
      </c>
      <c r="G89" s="8">
        <v>7</v>
      </c>
      <c r="H89" s="8">
        <v>0</v>
      </c>
      <c r="I89" s="8">
        <v>0</v>
      </c>
      <c r="J89" s="8">
        <v>7</v>
      </c>
      <c r="K89" s="8">
        <v>7</v>
      </c>
      <c r="L89" s="74">
        <v>0</v>
      </c>
      <c r="M89" s="53">
        <v>0</v>
      </c>
      <c r="N89" s="53">
        <v>0</v>
      </c>
      <c r="O89" s="53">
        <v>0</v>
      </c>
      <c r="P89" s="53">
        <v>0</v>
      </c>
      <c r="Q89" s="53">
        <f t="shared" si="30"/>
        <v>0</v>
      </c>
      <c r="R89" s="8">
        <f t="shared" si="32"/>
        <v>112.53333333333335</v>
      </c>
      <c r="S89" s="8">
        <f t="shared" si="33"/>
        <v>7</v>
      </c>
      <c r="T89" s="9">
        <f t="shared" si="34"/>
        <v>337.6</v>
      </c>
      <c r="U89" s="9">
        <f t="shared" si="35"/>
        <v>7</v>
      </c>
      <c r="V89" s="22">
        <f t="shared" si="36"/>
        <v>0.41469194312796209</v>
      </c>
      <c r="W89" s="9">
        <f t="shared" si="42"/>
        <v>7</v>
      </c>
      <c r="X89" s="22">
        <f t="shared" si="43"/>
        <v>0.41469194312796209</v>
      </c>
      <c r="Y89" s="59">
        <f t="shared" si="39"/>
        <v>1.6587677725118484</v>
      </c>
      <c r="Z89" s="59">
        <f t="shared" si="40"/>
        <v>1.6587677725118484</v>
      </c>
    </row>
    <row r="90" spans="1:26" ht="24.95" customHeight="1">
      <c r="A90" s="9">
        <v>14</v>
      </c>
      <c r="B90" s="20">
        <v>1204</v>
      </c>
      <c r="C90" s="43" t="s">
        <v>490</v>
      </c>
      <c r="D90" s="14">
        <v>1689</v>
      </c>
      <c r="E90" s="42">
        <f t="shared" si="31"/>
        <v>337.8</v>
      </c>
      <c r="F90" s="8">
        <v>34</v>
      </c>
      <c r="G90" s="8">
        <v>41</v>
      </c>
      <c r="H90" s="8">
        <v>0</v>
      </c>
      <c r="I90" s="8">
        <v>0</v>
      </c>
      <c r="J90" s="8">
        <v>34</v>
      </c>
      <c r="K90" s="8">
        <v>41</v>
      </c>
      <c r="L90" s="77">
        <v>0</v>
      </c>
      <c r="M90" s="15">
        <v>8</v>
      </c>
      <c r="N90" s="15">
        <v>8</v>
      </c>
      <c r="O90" s="15">
        <v>41</v>
      </c>
      <c r="P90" s="15">
        <v>53</v>
      </c>
      <c r="Q90" s="8">
        <f t="shared" si="30"/>
        <v>110</v>
      </c>
      <c r="R90" s="8">
        <f t="shared" si="32"/>
        <v>112.60000000000001</v>
      </c>
      <c r="S90" s="62">
        <f t="shared" si="33"/>
        <v>151</v>
      </c>
      <c r="T90" s="9">
        <f t="shared" si="34"/>
        <v>337.8</v>
      </c>
      <c r="U90" s="9">
        <f t="shared" si="35"/>
        <v>144</v>
      </c>
      <c r="V90" s="22">
        <f t="shared" si="36"/>
        <v>8.5257548845470694</v>
      </c>
      <c r="W90" s="9">
        <f t="shared" si="42"/>
        <v>151</v>
      </c>
      <c r="X90" s="22">
        <f t="shared" si="43"/>
        <v>8.9402013025458853</v>
      </c>
      <c r="Y90" s="59">
        <f t="shared" si="39"/>
        <v>34.103019538188278</v>
      </c>
      <c r="Z90" s="59">
        <f t="shared" si="40"/>
        <v>35.760805210183541</v>
      </c>
    </row>
    <row r="91" spans="1:26" ht="24.95" customHeight="1">
      <c r="A91" s="9">
        <v>15</v>
      </c>
      <c r="B91" s="20">
        <v>1205</v>
      </c>
      <c r="C91" s="4" t="s">
        <v>578</v>
      </c>
      <c r="D91" s="14">
        <v>3999</v>
      </c>
      <c r="E91" s="42">
        <f t="shared" si="31"/>
        <v>799.8</v>
      </c>
      <c r="F91" s="8">
        <v>25</v>
      </c>
      <c r="G91" s="8">
        <v>27</v>
      </c>
      <c r="H91" s="8">
        <v>0</v>
      </c>
      <c r="I91" s="8">
        <v>0</v>
      </c>
      <c r="J91" s="8">
        <v>25</v>
      </c>
      <c r="K91" s="8">
        <v>27</v>
      </c>
      <c r="L91" s="77">
        <v>0</v>
      </c>
      <c r="M91" s="15">
        <v>0</v>
      </c>
      <c r="N91" s="15">
        <v>0</v>
      </c>
      <c r="O91" s="15">
        <v>0</v>
      </c>
      <c r="P91" s="15">
        <v>1</v>
      </c>
      <c r="Q91" s="8">
        <f t="shared" si="30"/>
        <v>1</v>
      </c>
      <c r="R91" s="8">
        <f t="shared" si="32"/>
        <v>266.59999999999997</v>
      </c>
      <c r="S91" s="8">
        <f t="shared" si="33"/>
        <v>28</v>
      </c>
      <c r="T91" s="9">
        <f t="shared" si="34"/>
        <v>799.8</v>
      </c>
      <c r="U91" s="9">
        <f t="shared" si="35"/>
        <v>26</v>
      </c>
      <c r="V91" s="22">
        <f t="shared" si="36"/>
        <v>0.65016254063515877</v>
      </c>
      <c r="W91" s="9">
        <f t="shared" si="42"/>
        <v>28</v>
      </c>
      <c r="X91" s="22">
        <f t="shared" si="43"/>
        <v>0.7001750437609402</v>
      </c>
      <c r="Y91" s="59">
        <f t="shared" si="39"/>
        <v>2.6006501625406351</v>
      </c>
      <c r="Z91" s="59">
        <f t="shared" si="40"/>
        <v>2.8007001750437608</v>
      </c>
    </row>
    <row r="92" spans="1:26" ht="24.95" customHeight="1">
      <c r="A92" s="9">
        <v>16</v>
      </c>
      <c r="B92" s="20">
        <v>1206</v>
      </c>
      <c r="C92" s="4" t="s">
        <v>579</v>
      </c>
      <c r="D92" s="14">
        <v>3447</v>
      </c>
      <c r="E92" s="42">
        <f t="shared" si="31"/>
        <v>689.4</v>
      </c>
      <c r="F92" s="8">
        <v>69</v>
      </c>
      <c r="G92" s="8">
        <v>78</v>
      </c>
      <c r="H92" s="8">
        <v>0</v>
      </c>
      <c r="I92" s="8">
        <v>0</v>
      </c>
      <c r="J92" s="8">
        <v>69</v>
      </c>
      <c r="K92" s="8">
        <v>78</v>
      </c>
      <c r="L92" s="77">
        <v>0</v>
      </c>
      <c r="M92" s="15">
        <v>55</v>
      </c>
      <c r="N92" s="15">
        <v>60</v>
      </c>
      <c r="O92" s="15">
        <v>64</v>
      </c>
      <c r="P92" s="15">
        <v>139</v>
      </c>
      <c r="Q92" s="8">
        <f t="shared" si="30"/>
        <v>318</v>
      </c>
      <c r="R92" s="8">
        <f t="shared" si="32"/>
        <v>229.79999999999998</v>
      </c>
      <c r="S92" s="62">
        <f t="shared" si="33"/>
        <v>396</v>
      </c>
      <c r="T92" s="9">
        <f t="shared" si="34"/>
        <v>689.4</v>
      </c>
      <c r="U92" s="9">
        <f t="shared" si="35"/>
        <v>387</v>
      </c>
      <c r="V92" s="22">
        <f t="shared" si="36"/>
        <v>11.22715404699739</v>
      </c>
      <c r="W92" s="9">
        <f t="shared" si="42"/>
        <v>396</v>
      </c>
      <c r="X92" s="22">
        <f t="shared" si="43"/>
        <v>11.488250652741515</v>
      </c>
      <c r="Y92" s="59">
        <f t="shared" si="39"/>
        <v>44.908616187989558</v>
      </c>
      <c r="Z92" s="59">
        <f t="shared" si="40"/>
        <v>45.95300261096606</v>
      </c>
    </row>
    <row r="93" spans="1:26" ht="24.95" customHeight="1">
      <c r="A93" s="9">
        <v>17</v>
      </c>
      <c r="B93" s="20">
        <v>1207</v>
      </c>
      <c r="C93" s="4" t="s">
        <v>470</v>
      </c>
      <c r="D93" s="14">
        <v>1126</v>
      </c>
      <c r="E93" s="42">
        <f t="shared" si="31"/>
        <v>225.2</v>
      </c>
      <c r="F93" s="8">
        <v>13</v>
      </c>
      <c r="G93" s="8">
        <v>15</v>
      </c>
      <c r="H93" s="8">
        <v>0</v>
      </c>
      <c r="I93" s="8">
        <v>0</v>
      </c>
      <c r="J93" s="8">
        <v>13</v>
      </c>
      <c r="K93" s="8">
        <v>15</v>
      </c>
      <c r="L93" s="77">
        <v>0</v>
      </c>
      <c r="M93" s="15">
        <v>2</v>
      </c>
      <c r="N93" s="15">
        <v>8</v>
      </c>
      <c r="O93" s="15">
        <v>73</v>
      </c>
      <c r="P93" s="15">
        <v>165</v>
      </c>
      <c r="Q93" s="8">
        <f t="shared" si="30"/>
        <v>248</v>
      </c>
      <c r="R93" s="8">
        <f t="shared" si="32"/>
        <v>75.066666666666663</v>
      </c>
      <c r="S93" s="62">
        <f t="shared" si="33"/>
        <v>263</v>
      </c>
      <c r="T93" s="9">
        <f t="shared" si="34"/>
        <v>225.2</v>
      </c>
      <c r="U93" s="9">
        <f t="shared" si="35"/>
        <v>261</v>
      </c>
      <c r="V93" s="22">
        <f t="shared" si="36"/>
        <v>23.179396092362346</v>
      </c>
      <c r="W93" s="9">
        <f t="shared" si="42"/>
        <v>263</v>
      </c>
      <c r="X93" s="22">
        <f t="shared" si="43"/>
        <v>23.357015985790408</v>
      </c>
      <c r="Y93" s="59">
        <f t="shared" si="39"/>
        <v>92.717584369449384</v>
      </c>
      <c r="Z93" s="59">
        <f t="shared" si="40"/>
        <v>93.428063943161632</v>
      </c>
    </row>
    <row r="94" spans="1:26" ht="24.95" customHeight="1">
      <c r="A94" s="9">
        <v>18</v>
      </c>
      <c r="B94" s="20">
        <v>1208</v>
      </c>
      <c r="C94" s="4" t="s">
        <v>491</v>
      </c>
      <c r="D94" s="14">
        <v>1569</v>
      </c>
      <c r="E94" s="42">
        <f t="shared" si="31"/>
        <v>313.8</v>
      </c>
      <c r="F94" s="8">
        <v>7</v>
      </c>
      <c r="G94" s="8">
        <v>8</v>
      </c>
      <c r="H94" s="8">
        <v>0</v>
      </c>
      <c r="I94" s="8">
        <v>0</v>
      </c>
      <c r="J94" s="8">
        <v>7</v>
      </c>
      <c r="K94" s="8">
        <v>8</v>
      </c>
      <c r="L94" s="77">
        <v>1</v>
      </c>
      <c r="M94" s="15">
        <v>16</v>
      </c>
      <c r="N94" s="15">
        <v>2</v>
      </c>
      <c r="O94" s="15">
        <v>16</v>
      </c>
      <c r="P94" s="15">
        <v>5</v>
      </c>
      <c r="Q94" s="8">
        <f t="shared" si="30"/>
        <v>40</v>
      </c>
      <c r="R94" s="8">
        <f t="shared" si="32"/>
        <v>104.60000000000001</v>
      </c>
      <c r="S94" s="8">
        <f t="shared" si="33"/>
        <v>48</v>
      </c>
      <c r="T94" s="9">
        <f t="shared" si="34"/>
        <v>313.8</v>
      </c>
      <c r="U94" s="9">
        <f t="shared" si="35"/>
        <v>47</v>
      </c>
      <c r="V94" s="22">
        <f t="shared" si="36"/>
        <v>2.9955385595920969</v>
      </c>
      <c r="W94" s="9">
        <f t="shared" si="42"/>
        <v>48</v>
      </c>
      <c r="X94" s="22">
        <f t="shared" si="43"/>
        <v>3.0592734225621414</v>
      </c>
      <c r="Y94" s="59">
        <f t="shared" si="39"/>
        <v>11.982154238368388</v>
      </c>
      <c r="Z94" s="59">
        <f t="shared" si="40"/>
        <v>12.237093690248566</v>
      </c>
    </row>
    <row r="95" spans="1:26" ht="24.95" customHeight="1">
      <c r="A95" s="9">
        <v>19</v>
      </c>
      <c r="B95" s="20">
        <v>1209</v>
      </c>
      <c r="C95" s="4" t="s">
        <v>492</v>
      </c>
      <c r="D95" s="14">
        <v>2112</v>
      </c>
      <c r="E95" s="42">
        <f t="shared" si="31"/>
        <v>422.4</v>
      </c>
      <c r="F95" s="8">
        <v>15</v>
      </c>
      <c r="G95" s="8">
        <v>15</v>
      </c>
      <c r="H95" s="8">
        <v>0</v>
      </c>
      <c r="I95" s="8">
        <v>0</v>
      </c>
      <c r="J95" s="8">
        <v>15</v>
      </c>
      <c r="K95" s="8">
        <v>15</v>
      </c>
      <c r="L95" s="77">
        <v>0</v>
      </c>
      <c r="M95" s="15">
        <v>103</v>
      </c>
      <c r="N95" s="15">
        <v>11</v>
      </c>
      <c r="O95" s="15">
        <v>32</v>
      </c>
      <c r="P95" s="15">
        <v>0</v>
      </c>
      <c r="Q95" s="8">
        <f t="shared" si="30"/>
        <v>146</v>
      </c>
      <c r="R95" s="8">
        <f t="shared" si="32"/>
        <v>140.79999999999998</v>
      </c>
      <c r="S95" s="62">
        <f t="shared" si="33"/>
        <v>161</v>
      </c>
      <c r="T95" s="9">
        <f t="shared" si="34"/>
        <v>422.4</v>
      </c>
      <c r="U95" s="9">
        <f t="shared" si="35"/>
        <v>161</v>
      </c>
      <c r="V95" s="22">
        <f t="shared" si="36"/>
        <v>7.6231060606060606</v>
      </c>
      <c r="W95" s="9">
        <f t="shared" si="42"/>
        <v>161</v>
      </c>
      <c r="X95" s="22">
        <f t="shared" si="43"/>
        <v>7.6231060606060606</v>
      </c>
      <c r="Y95" s="59">
        <f t="shared" si="39"/>
        <v>30.492424242424242</v>
      </c>
      <c r="Z95" s="59">
        <f t="shared" si="40"/>
        <v>30.492424242424242</v>
      </c>
    </row>
    <row r="96" spans="1:26" ht="24.95" customHeight="1">
      <c r="A96" s="9">
        <v>20</v>
      </c>
      <c r="B96" s="20">
        <v>1210</v>
      </c>
      <c r="C96" s="4" t="s">
        <v>493</v>
      </c>
      <c r="D96" s="14">
        <v>1678</v>
      </c>
      <c r="E96" s="42">
        <f t="shared" si="31"/>
        <v>335.6</v>
      </c>
      <c r="F96" s="8">
        <v>34</v>
      </c>
      <c r="G96" s="8">
        <v>38</v>
      </c>
      <c r="H96" s="8">
        <v>0</v>
      </c>
      <c r="I96" s="8">
        <v>0</v>
      </c>
      <c r="J96" s="8">
        <v>34</v>
      </c>
      <c r="K96" s="8">
        <v>38</v>
      </c>
      <c r="L96" s="77">
        <v>0</v>
      </c>
      <c r="M96" s="15">
        <v>0</v>
      </c>
      <c r="N96" s="15">
        <v>0</v>
      </c>
      <c r="O96" s="15">
        <v>6</v>
      </c>
      <c r="P96" s="15">
        <v>7</v>
      </c>
      <c r="Q96" s="8">
        <f t="shared" si="30"/>
        <v>13</v>
      </c>
      <c r="R96" s="8">
        <f t="shared" si="32"/>
        <v>111.86666666666667</v>
      </c>
      <c r="S96" s="8">
        <f t="shared" si="33"/>
        <v>51</v>
      </c>
      <c r="T96" s="9">
        <f t="shared" si="34"/>
        <v>335.6</v>
      </c>
      <c r="U96" s="9">
        <f t="shared" si="35"/>
        <v>47</v>
      </c>
      <c r="V96" s="22">
        <f t="shared" si="36"/>
        <v>2.8009535160905839</v>
      </c>
      <c r="W96" s="9">
        <f t="shared" si="42"/>
        <v>51</v>
      </c>
      <c r="X96" s="22">
        <f t="shared" si="43"/>
        <v>3.0393325387365913</v>
      </c>
      <c r="Y96" s="59">
        <f t="shared" si="39"/>
        <v>11.203814064362335</v>
      </c>
      <c r="Z96" s="59">
        <f t="shared" si="40"/>
        <v>12.157330154946365</v>
      </c>
    </row>
    <row r="97" spans="1:26" ht="24.95" customHeight="1">
      <c r="A97" s="9">
        <v>21</v>
      </c>
      <c r="B97" s="20">
        <v>1211</v>
      </c>
      <c r="C97" s="4" t="s">
        <v>583</v>
      </c>
      <c r="D97" s="14">
        <v>1276</v>
      </c>
      <c r="E97" s="42">
        <f t="shared" si="31"/>
        <v>255.2</v>
      </c>
      <c r="F97" s="8">
        <v>7</v>
      </c>
      <c r="G97" s="8">
        <v>11</v>
      </c>
      <c r="H97" s="8">
        <v>0</v>
      </c>
      <c r="I97" s="8">
        <v>0</v>
      </c>
      <c r="J97" s="8">
        <v>7</v>
      </c>
      <c r="K97" s="8">
        <v>11</v>
      </c>
      <c r="L97" s="77">
        <v>0</v>
      </c>
      <c r="M97" s="15">
        <v>0</v>
      </c>
      <c r="N97" s="15">
        <v>1</v>
      </c>
      <c r="O97" s="15">
        <v>0</v>
      </c>
      <c r="P97" s="15">
        <v>1</v>
      </c>
      <c r="Q97" s="8">
        <f t="shared" si="30"/>
        <v>2</v>
      </c>
      <c r="R97" s="8">
        <f t="shared" si="32"/>
        <v>85.066666666666663</v>
      </c>
      <c r="S97" s="8">
        <f t="shared" si="33"/>
        <v>13</v>
      </c>
      <c r="T97" s="9">
        <f t="shared" si="34"/>
        <v>255.2</v>
      </c>
      <c r="U97" s="9">
        <f t="shared" si="35"/>
        <v>9</v>
      </c>
      <c r="V97" s="22">
        <f t="shared" si="36"/>
        <v>0.70532915360501569</v>
      </c>
      <c r="W97" s="9">
        <f t="shared" si="42"/>
        <v>13</v>
      </c>
      <c r="X97" s="22">
        <f t="shared" si="43"/>
        <v>1.0188087774294672</v>
      </c>
      <c r="Y97" s="59">
        <f t="shared" si="39"/>
        <v>2.8213166144200628</v>
      </c>
      <c r="Z97" s="59">
        <f t="shared" si="40"/>
        <v>4.0752351097178687</v>
      </c>
    </row>
    <row r="98" spans="1:26" ht="24.95" customHeight="1">
      <c r="A98" s="9">
        <v>22</v>
      </c>
      <c r="B98" s="20">
        <v>1212</v>
      </c>
      <c r="C98" s="43" t="s">
        <v>494</v>
      </c>
      <c r="D98" s="14">
        <v>1821</v>
      </c>
      <c r="E98" s="42">
        <f t="shared" si="31"/>
        <v>364.2</v>
      </c>
      <c r="F98" s="8">
        <v>9</v>
      </c>
      <c r="G98" s="8">
        <v>11</v>
      </c>
      <c r="H98" s="8">
        <v>0</v>
      </c>
      <c r="I98" s="8">
        <v>0</v>
      </c>
      <c r="J98" s="8">
        <v>9</v>
      </c>
      <c r="K98" s="8">
        <v>11</v>
      </c>
      <c r="L98" s="74">
        <v>0</v>
      </c>
      <c r="M98" s="53">
        <v>0</v>
      </c>
      <c r="N98" s="53">
        <v>0</v>
      </c>
      <c r="O98" s="53">
        <v>0</v>
      </c>
      <c r="P98" s="53">
        <v>0</v>
      </c>
      <c r="Q98" s="53">
        <f t="shared" si="30"/>
        <v>0</v>
      </c>
      <c r="R98" s="8">
        <f t="shared" si="32"/>
        <v>121.39999999999999</v>
      </c>
      <c r="S98" s="8">
        <f t="shared" si="33"/>
        <v>11</v>
      </c>
      <c r="T98" s="9">
        <f t="shared" si="34"/>
        <v>364.2</v>
      </c>
      <c r="U98" s="9">
        <f t="shared" si="35"/>
        <v>9</v>
      </c>
      <c r="V98" s="22">
        <f t="shared" si="36"/>
        <v>0.49423393739703458</v>
      </c>
      <c r="W98" s="9">
        <f t="shared" si="42"/>
        <v>11</v>
      </c>
      <c r="X98" s="22">
        <f t="shared" si="43"/>
        <v>0.60406370126304232</v>
      </c>
      <c r="Y98" s="59">
        <f t="shared" si="39"/>
        <v>1.9769357495881383</v>
      </c>
      <c r="Z98" s="59">
        <f t="shared" si="40"/>
        <v>2.4162548050521693</v>
      </c>
    </row>
    <row r="99" spans="1:26" ht="24.95" customHeight="1">
      <c r="A99" s="9">
        <v>23</v>
      </c>
      <c r="B99" s="20">
        <v>1213</v>
      </c>
      <c r="C99" s="4" t="s">
        <v>584</v>
      </c>
      <c r="D99" s="14">
        <v>2335</v>
      </c>
      <c r="E99" s="42">
        <f t="shared" si="31"/>
        <v>467</v>
      </c>
      <c r="F99" s="8">
        <v>9</v>
      </c>
      <c r="G99" s="8">
        <v>10</v>
      </c>
      <c r="H99" s="8">
        <v>0</v>
      </c>
      <c r="I99" s="8">
        <v>0</v>
      </c>
      <c r="J99" s="8">
        <v>9</v>
      </c>
      <c r="K99" s="8">
        <v>10</v>
      </c>
      <c r="L99" s="74">
        <v>0</v>
      </c>
      <c r="M99" s="53">
        <v>0</v>
      </c>
      <c r="N99" s="53">
        <v>0</v>
      </c>
      <c r="O99" s="53">
        <v>0</v>
      </c>
      <c r="P99" s="53">
        <v>0</v>
      </c>
      <c r="Q99" s="53">
        <f t="shared" si="30"/>
        <v>0</v>
      </c>
      <c r="R99" s="8">
        <f t="shared" si="32"/>
        <v>155.66666666666666</v>
      </c>
      <c r="S99" s="8">
        <f t="shared" si="33"/>
        <v>10</v>
      </c>
      <c r="T99" s="9">
        <f t="shared" si="34"/>
        <v>467</v>
      </c>
      <c r="U99" s="9">
        <f t="shared" si="35"/>
        <v>9</v>
      </c>
      <c r="V99" s="22">
        <f t="shared" si="36"/>
        <v>0.38543897216274092</v>
      </c>
      <c r="W99" s="9">
        <f t="shared" si="42"/>
        <v>10</v>
      </c>
      <c r="X99" s="22">
        <f t="shared" si="43"/>
        <v>0.42826552462526768</v>
      </c>
      <c r="Y99" s="59">
        <f t="shared" si="39"/>
        <v>1.5417558886509637</v>
      </c>
      <c r="Z99" s="59">
        <f t="shared" si="40"/>
        <v>1.7130620985010707</v>
      </c>
    </row>
    <row r="100" spans="1:26" ht="24.95" customHeight="1">
      <c r="A100" s="9">
        <v>24</v>
      </c>
      <c r="B100" s="20">
        <v>10770</v>
      </c>
      <c r="C100" s="4" t="s">
        <v>397</v>
      </c>
      <c r="D100" s="14">
        <v>4800</v>
      </c>
      <c r="E100" s="42">
        <f t="shared" si="31"/>
        <v>960</v>
      </c>
      <c r="F100" s="8">
        <v>912</v>
      </c>
      <c r="G100" s="8">
        <v>1455</v>
      </c>
      <c r="H100" s="8">
        <v>1</v>
      </c>
      <c r="I100" s="8">
        <v>1</v>
      </c>
      <c r="J100" s="8">
        <v>913</v>
      </c>
      <c r="K100" s="8">
        <v>1456</v>
      </c>
      <c r="L100" s="77">
        <v>2</v>
      </c>
      <c r="M100" s="15">
        <v>0</v>
      </c>
      <c r="N100" s="15">
        <v>0</v>
      </c>
      <c r="O100" s="15">
        <v>0</v>
      </c>
      <c r="P100" s="15">
        <v>0</v>
      </c>
      <c r="Q100" s="8">
        <f t="shared" si="30"/>
        <v>2</v>
      </c>
      <c r="R100" s="8">
        <f t="shared" si="32"/>
        <v>320</v>
      </c>
      <c r="S100" s="8">
        <f t="shared" si="33"/>
        <v>1458</v>
      </c>
      <c r="T100" s="9">
        <f t="shared" si="34"/>
        <v>960</v>
      </c>
      <c r="U100" s="9">
        <f t="shared" si="35"/>
        <v>915</v>
      </c>
      <c r="V100" s="22">
        <f t="shared" si="36"/>
        <v>19.0625</v>
      </c>
      <c r="W100" s="9">
        <f t="shared" si="42"/>
        <v>1458</v>
      </c>
      <c r="X100" s="22">
        <f t="shared" si="43"/>
        <v>30.375</v>
      </c>
      <c r="Y100" s="59">
        <f t="shared" si="39"/>
        <v>76.25</v>
      </c>
      <c r="Z100" s="59">
        <f t="shared" si="40"/>
        <v>121.5</v>
      </c>
    </row>
    <row r="101" spans="1:26" s="37" customFormat="1" ht="24.95" customHeight="1">
      <c r="A101" s="16" t="s">
        <v>382</v>
      </c>
      <c r="B101" s="21"/>
      <c r="C101" s="18"/>
      <c r="D101" s="18">
        <f>SUM(D77:D100)</f>
        <v>42537</v>
      </c>
      <c r="E101" s="18">
        <f t="shared" ref="E101:X101" si="44">SUM(E77:E100)</f>
        <v>8507.4</v>
      </c>
      <c r="F101" s="18">
        <f t="shared" si="44"/>
        <v>1359</v>
      </c>
      <c r="G101" s="18">
        <f t="shared" si="44"/>
        <v>1967</v>
      </c>
      <c r="H101" s="18">
        <f t="shared" si="44"/>
        <v>1</v>
      </c>
      <c r="I101" s="18">
        <f t="shared" si="44"/>
        <v>1</v>
      </c>
      <c r="J101" s="18">
        <f t="shared" si="44"/>
        <v>1360</v>
      </c>
      <c r="K101" s="18">
        <f t="shared" si="44"/>
        <v>1968</v>
      </c>
      <c r="L101" s="78">
        <f t="shared" si="44"/>
        <v>15</v>
      </c>
      <c r="M101" s="18">
        <f t="shared" si="44"/>
        <v>541</v>
      </c>
      <c r="N101" s="18">
        <f t="shared" si="44"/>
        <v>128</v>
      </c>
      <c r="O101" s="18">
        <f t="shared" si="44"/>
        <v>328</v>
      </c>
      <c r="P101" s="18">
        <f t="shared" si="44"/>
        <v>409</v>
      </c>
      <c r="Q101" s="18">
        <f t="shared" si="44"/>
        <v>1421</v>
      </c>
      <c r="R101" s="18">
        <f t="shared" si="44"/>
        <v>2835.7999999999997</v>
      </c>
      <c r="S101" s="18">
        <f t="shared" si="44"/>
        <v>3389</v>
      </c>
      <c r="T101" s="18">
        <f t="shared" si="44"/>
        <v>8507.4</v>
      </c>
      <c r="U101" s="16">
        <f t="shared" si="35"/>
        <v>2781</v>
      </c>
      <c r="V101" s="23">
        <f t="shared" si="36"/>
        <v>6.5378376472247695</v>
      </c>
      <c r="W101" s="64">
        <f t="shared" si="44"/>
        <v>3389</v>
      </c>
      <c r="X101" s="67">
        <f t="shared" si="44"/>
        <v>155.96400023107333</v>
      </c>
      <c r="Y101" s="66">
        <f t="shared" si="39"/>
        <v>26.151350588899078</v>
      </c>
      <c r="Z101" s="66">
        <f t="shared" si="40"/>
        <v>623.85600092429331</v>
      </c>
    </row>
    <row r="102" spans="1:26" ht="24.95" customHeight="1">
      <c r="A102" s="9">
        <v>1</v>
      </c>
      <c r="B102" s="20">
        <v>1214</v>
      </c>
      <c r="C102" s="4" t="s">
        <v>585</v>
      </c>
      <c r="D102" s="14">
        <v>957</v>
      </c>
      <c r="E102" s="42">
        <f t="shared" si="31"/>
        <v>191.4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74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f t="shared" si="30"/>
        <v>0</v>
      </c>
      <c r="R102" s="8">
        <f t="shared" si="32"/>
        <v>63.800000000000004</v>
      </c>
      <c r="S102" s="8">
        <f t="shared" si="33"/>
        <v>0</v>
      </c>
      <c r="T102" s="9">
        <f t="shared" si="34"/>
        <v>191.4</v>
      </c>
      <c r="U102" s="9">
        <f t="shared" si="35"/>
        <v>0</v>
      </c>
      <c r="V102" s="22">
        <f t="shared" si="36"/>
        <v>0</v>
      </c>
      <c r="W102" s="9">
        <f t="shared" ref="W102:W117" si="45">K102+Q102</f>
        <v>0</v>
      </c>
      <c r="X102" s="22">
        <f t="shared" ref="X102:X133" si="46">W102*100/D102</f>
        <v>0</v>
      </c>
      <c r="Y102" s="59">
        <f t="shared" si="39"/>
        <v>0</v>
      </c>
      <c r="Z102" s="59">
        <f t="shared" si="40"/>
        <v>0</v>
      </c>
    </row>
    <row r="103" spans="1:26" ht="24.95" customHeight="1">
      <c r="A103" s="9">
        <v>2</v>
      </c>
      <c r="B103" s="20">
        <v>1215</v>
      </c>
      <c r="C103" s="4" t="s">
        <v>508</v>
      </c>
      <c r="D103" s="14">
        <v>1475</v>
      </c>
      <c r="E103" s="42">
        <f t="shared" si="31"/>
        <v>295</v>
      </c>
      <c r="F103" s="8">
        <v>37</v>
      </c>
      <c r="G103" s="8">
        <v>43</v>
      </c>
      <c r="H103" s="8">
        <v>0</v>
      </c>
      <c r="I103" s="8">
        <v>0</v>
      </c>
      <c r="J103" s="8">
        <v>37</v>
      </c>
      <c r="K103" s="8">
        <v>43</v>
      </c>
      <c r="L103" s="77">
        <v>0</v>
      </c>
      <c r="M103" s="15">
        <v>34</v>
      </c>
      <c r="N103" s="15">
        <v>32</v>
      </c>
      <c r="O103" s="15">
        <v>0</v>
      </c>
      <c r="P103" s="15">
        <v>1</v>
      </c>
      <c r="Q103" s="8">
        <f t="shared" si="30"/>
        <v>67</v>
      </c>
      <c r="R103" s="8">
        <f t="shared" si="32"/>
        <v>98.333333333333329</v>
      </c>
      <c r="S103" s="62">
        <f t="shared" si="33"/>
        <v>110</v>
      </c>
      <c r="T103" s="9">
        <f t="shared" si="34"/>
        <v>295</v>
      </c>
      <c r="U103" s="9">
        <f t="shared" si="35"/>
        <v>104</v>
      </c>
      <c r="V103" s="22">
        <f t="shared" si="36"/>
        <v>7.0508474576271185</v>
      </c>
      <c r="W103" s="9">
        <f t="shared" si="45"/>
        <v>110</v>
      </c>
      <c r="X103" s="22">
        <f t="shared" si="46"/>
        <v>7.4576271186440675</v>
      </c>
      <c r="Y103" s="59">
        <f t="shared" si="39"/>
        <v>28.203389830508474</v>
      </c>
      <c r="Z103" s="59">
        <f t="shared" si="40"/>
        <v>29.83050847457627</v>
      </c>
    </row>
    <row r="104" spans="1:26" ht="24.95" customHeight="1">
      <c r="A104" s="9">
        <v>3</v>
      </c>
      <c r="B104" s="20">
        <v>1216</v>
      </c>
      <c r="C104" s="4" t="s">
        <v>495</v>
      </c>
      <c r="D104" s="14">
        <v>2336</v>
      </c>
      <c r="E104" s="42">
        <f t="shared" si="31"/>
        <v>467.2</v>
      </c>
      <c r="F104" s="8">
        <v>4</v>
      </c>
      <c r="G104" s="8">
        <v>5</v>
      </c>
      <c r="H104" s="8">
        <v>0</v>
      </c>
      <c r="I104" s="8">
        <v>0</v>
      </c>
      <c r="J104" s="8">
        <v>4</v>
      </c>
      <c r="K104" s="8">
        <v>5</v>
      </c>
      <c r="L104" s="77">
        <v>0</v>
      </c>
      <c r="M104" s="15">
        <v>9</v>
      </c>
      <c r="N104" s="15">
        <v>1</v>
      </c>
      <c r="O104" s="15">
        <v>8</v>
      </c>
      <c r="P104" s="15">
        <v>0</v>
      </c>
      <c r="Q104" s="8">
        <f t="shared" si="30"/>
        <v>18</v>
      </c>
      <c r="R104" s="8">
        <f t="shared" si="32"/>
        <v>155.73333333333332</v>
      </c>
      <c r="S104" s="8">
        <f t="shared" si="33"/>
        <v>23</v>
      </c>
      <c r="T104" s="9">
        <f t="shared" si="34"/>
        <v>467.2</v>
      </c>
      <c r="U104" s="9">
        <f t="shared" si="35"/>
        <v>22</v>
      </c>
      <c r="V104" s="22">
        <f t="shared" si="36"/>
        <v>0.94178082191780821</v>
      </c>
      <c r="W104" s="9">
        <f t="shared" si="45"/>
        <v>23</v>
      </c>
      <c r="X104" s="22">
        <f t="shared" si="46"/>
        <v>0.9845890410958904</v>
      </c>
      <c r="Y104" s="59">
        <f t="shared" si="39"/>
        <v>3.7671232876712328</v>
      </c>
      <c r="Z104" s="59">
        <f t="shared" si="40"/>
        <v>3.9383561643835616</v>
      </c>
    </row>
    <row r="105" spans="1:26" ht="24.95" customHeight="1">
      <c r="A105" s="9">
        <v>4</v>
      </c>
      <c r="B105" s="20">
        <v>1217</v>
      </c>
      <c r="C105" s="43" t="s">
        <v>496</v>
      </c>
      <c r="D105" s="14">
        <v>3228</v>
      </c>
      <c r="E105" s="42">
        <f t="shared" si="31"/>
        <v>645.6</v>
      </c>
      <c r="F105" s="8">
        <v>4</v>
      </c>
      <c r="G105" s="8">
        <v>6</v>
      </c>
      <c r="H105" s="8">
        <v>0</v>
      </c>
      <c r="I105" s="8">
        <v>0</v>
      </c>
      <c r="J105" s="8">
        <v>4</v>
      </c>
      <c r="K105" s="8">
        <v>6</v>
      </c>
      <c r="L105" s="77">
        <v>0</v>
      </c>
      <c r="M105" s="15">
        <v>11</v>
      </c>
      <c r="N105" s="15">
        <v>0</v>
      </c>
      <c r="O105" s="15">
        <v>0</v>
      </c>
      <c r="P105" s="15">
        <v>0</v>
      </c>
      <c r="Q105" s="8">
        <f t="shared" si="30"/>
        <v>11</v>
      </c>
      <c r="R105" s="8">
        <f t="shared" si="32"/>
        <v>215.20000000000002</v>
      </c>
      <c r="S105" s="8">
        <f t="shared" si="33"/>
        <v>17</v>
      </c>
      <c r="T105" s="9">
        <f t="shared" si="34"/>
        <v>645.6</v>
      </c>
      <c r="U105" s="9">
        <f t="shared" si="35"/>
        <v>15</v>
      </c>
      <c r="V105" s="22">
        <f t="shared" si="36"/>
        <v>0.46468401486988847</v>
      </c>
      <c r="W105" s="9">
        <f t="shared" si="45"/>
        <v>17</v>
      </c>
      <c r="X105" s="22">
        <f t="shared" si="46"/>
        <v>0.52664188351920693</v>
      </c>
      <c r="Y105" s="59">
        <f t="shared" si="39"/>
        <v>1.8587360594795539</v>
      </c>
      <c r="Z105" s="59">
        <f t="shared" si="40"/>
        <v>2.1065675340768277</v>
      </c>
    </row>
    <row r="106" spans="1:26" ht="24.95" customHeight="1">
      <c r="A106" s="9">
        <v>5</v>
      </c>
      <c r="B106" s="20">
        <v>1218</v>
      </c>
      <c r="C106" s="4" t="s">
        <v>398</v>
      </c>
      <c r="D106" s="14">
        <v>1866</v>
      </c>
      <c r="E106" s="42">
        <f t="shared" si="31"/>
        <v>373.2</v>
      </c>
      <c r="F106" s="8">
        <v>6</v>
      </c>
      <c r="G106" s="8">
        <v>7</v>
      </c>
      <c r="H106" s="8">
        <v>0</v>
      </c>
      <c r="I106" s="8">
        <v>0</v>
      </c>
      <c r="J106" s="8">
        <v>6</v>
      </c>
      <c r="K106" s="8">
        <v>7</v>
      </c>
      <c r="L106" s="77">
        <v>0</v>
      </c>
      <c r="M106" s="15">
        <v>42</v>
      </c>
      <c r="N106" s="15">
        <v>50</v>
      </c>
      <c r="O106" s="15">
        <v>0</v>
      </c>
      <c r="P106" s="15">
        <v>0</v>
      </c>
      <c r="Q106" s="8">
        <f t="shared" si="30"/>
        <v>92</v>
      </c>
      <c r="R106" s="8">
        <f t="shared" si="32"/>
        <v>124.39999999999999</v>
      </c>
      <c r="S106" s="8">
        <f t="shared" si="33"/>
        <v>99</v>
      </c>
      <c r="T106" s="9">
        <f t="shared" si="34"/>
        <v>373.2</v>
      </c>
      <c r="U106" s="9">
        <f t="shared" si="35"/>
        <v>98</v>
      </c>
      <c r="V106" s="22">
        <f t="shared" si="36"/>
        <v>5.251875669882101</v>
      </c>
      <c r="W106" s="9">
        <f t="shared" si="45"/>
        <v>99</v>
      </c>
      <c r="X106" s="22">
        <f t="shared" si="46"/>
        <v>5.305466237942122</v>
      </c>
      <c r="Y106" s="59">
        <f t="shared" si="39"/>
        <v>21.007502679528404</v>
      </c>
      <c r="Z106" s="59">
        <f t="shared" si="40"/>
        <v>21.221864951768488</v>
      </c>
    </row>
    <row r="107" spans="1:26" ht="24.95" customHeight="1">
      <c r="A107" s="9">
        <v>6</v>
      </c>
      <c r="B107" s="20">
        <v>1219</v>
      </c>
      <c r="C107" s="4" t="s">
        <v>497</v>
      </c>
      <c r="D107" s="14">
        <v>1444</v>
      </c>
      <c r="E107" s="42">
        <f t="shared" si="31"/>
        <v>288.8</v>
      </c>
      <c r="F107" s="8">
        <v>8</v>
      </c>
      <c r="G107" s="8">
        <v>9</v>
      </c>
      <c r="H107" s="8">
        <v>0</v>
      </c>
      <c r="I107" s="8">
        <v>0</v>
      </c>
      <c r="J107" s="8">
        <v>8</v>
      </c>
      <c r="K107" s="8">
        <v>9</v>
      </c>
      <c r="L107" s="77">
        <v>0</v>
      </c>
      <c r="M107" s="15">
        <v>27</v>
      </c>
      <c r="N107" s="15">
        <v>59</v>
      </c>
      <c r="O107" s="15">
        <v>0</v>
      </c>
      <c r="P107" s="15">
        <v>0</v>
      </c>
      <c r="Q107" s="8">
        <f t="shared" si="30"/>
        <v>86</v>
      </c>
      <c r="R107" s="8">
        <f t="shared" si="32"/>
        <v>96.266666666666666</v>
      </c>
      <c r="S107" s="8">
        <f t="shared" si="33"/>
        <v>95</v>
      </c>
      <c r="T107" s="9">
        <f t="shared" si="34"/>
        <v>288.8</v>
      </c>
      <c r="U107" s="9">
        <f t="shared" si="35"/>
        <v>94</v>
      </c>
      <c r="V107" s="22">
        <f t="shared" si="36"/>
        <v>6.5096952908587253</v>
      </c>
      <c r="W107" s="9">
        <f t="shared" si="45"/>
        <v>95</v>
      </c>
      <c r="X107" s="22">
        <f t="shared" si="46"/>
        <v>6.5789473684210522</v>
      </c>
      <c r="Y107" s="59">
        <f t="shared" si="39"/>
        <v>26.038781163434901</v>
      </c>
      <c r="Z107" s="59">
        <f t="shared" si="40"/>
        <v>26.315789473684209</v>
      </c>
    </row>
    <row r="108" spans="1:26" ht="24.95" customHeight="1">
      <c r="A108" s="9">
        <v>7</v>
      </c>
      <c r="B108" s="20">
        <v>1220</v>
      </c>
      <c r="C108" s="4" t="s">
        <v>498</v>
      </c>
      <c r="D108" s="14">
        <v>3536</v>
      </c>
      <c r="E108" s="42">
        <f t="shared" si="31"/>
        <v>707.2</v>
      </c>
      <c r="F108" s="8">
        <v>6</v>
      </c>
      <c r="G108" s="8">
        <v>6</v>
      </c>
      <c r="H108" s="8">
        <v>0</v>
      </c>
      <c r="I108" s="8">
        <v>0</v>
      </c>
      <c r="J108" s="8">
        <v>6</v>
      </c>
      <c r="K108" s="8">
        <v>6</v>
      </c>
      <c r="L108" s="74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f t="shared" si="30"/>
        <v>0</v>
      </c>
      <c r="R108" s="8">
        <f t="shared" si="32"/>
        <v>235.73333333333335</v>
      </c>
      <c r="S108" s="8">
        <f t="shared" si="33"/>
        <v>6</v>
      </c>
      <c r="T108" s="9">
        <f t="shared" si="34"/>
        <v>707.2</v>
      </c>
      <c r="U108" s="9">
        <f t="shared" si="35"/>
        <v>6</v>
      </c>
      <c r="V108" s="22">
        <f t="shared" si="36"/>
        <v>0.16968325791855204</v>
      </c>
      <c r="W108" s="9">
        <f t="shared" si="45"/>
        <v>6</v>
      </c>
      <c r="X108" s="22">
        <f t="shared" si="46"/>
        <v>0.16968325791855204</v>
      </c>
      <c r="Y108" s="59">
        <f t="shared" si="39"/>
        <v>0.67873303167420818</v>
      </c>
      <c r="Z108" s="59">
        <f t="shared" si="40"/>
        <v>0.67873303167420818</v>
      </c>
    </row>
    <row r="109" spans="1:26" ht="24.95" customHeight="1">
      <c r="A109" s="9">
        <v>8</v>
      </c>
      <c r="B109" s="20">
        <v>1221</v>
      </c>
      <c r="C109" s="4" t="s">
        <v>588</v>
      </c>
      <c r="D109" s="14">
        <v>2349</v>
      </c>
      <c r="E109" s="42">
        <f t="shared" si="31"/>
        <v>469.8</v>
      </c>
      <c r="F109" s="8">
        <v>7</v>
      </c>
      <c r="G109" s="8">
        <v>11</v>
      </c>
      <c r="H109" s="8">
        <v>0</v>
      </c>
      <c r="I109" s="8">
        <v>0</v>
      </c>
      <c r="J109" s="8">
        <v>7</v>
      </c>
      <c r="K109" s="8">
        <v>11</v>
      </c>
      <c r="L109" s="74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f t="shared" si="30"/>
        <v>0</v>
      </c>
      <c r="R109" s="8">
        <f t="shared" si="32"/>
        <v>156.6</v>
      </c>
      <c r="S109" s="8">
        <f t="shared" si="33"/>
        <v>11</v>
      </c>
      <c r="T109" s="9">
        <f t="shared" si="34"/>
        <v>469.8</v>
      </c>
      <c r="U109" s="9">
        <f t="shared" si="35"/>
        <v>7</v>
      </c>
      <c r="V109" s="22">
        <f t="shared" si="36"/>
        <v>0.29799914857386123</v>
      </c>
      <c r="W109" s="9">
        <f t="shared" si="45"/>
        <v>11</v>
      </c>
      <c r="X109" s="22">
        <f t="shared" si="46"/>
        <v>0.46828437633035336</v>
      </c>
      <c r="Y109" s="59">
        <f t="shared" si="39"/>
        <v>1.1919965942954449</v>
      </c>
      <c r="Z109" s="59">
        <f t="shared" si="40"/>
        <v>1.8731375053214134</v>
      </c>
    </row>
    <row r="110" spans="1:26" ht="24.95" customHeight="1">
      <c r="A110" s="9">
        <v>9</v>
      </c>
      <c r="B110" s="20">
        <v>1222</v>
      </c>
      <c r="C110" s="4" t="s">
        <v>589</v>
      </c>
      <c r="D110" s="14">
        <v>740</v>
      </c>
      <c r="E110" s="42">
        <f t="shared" si="31"/>
        <v>148</v>
      </c>
      <c r="F110" s="8">
        <v>18</v>
      </c>
      <c r="G110" s="8">
        <v>18</v>
      </c>
      <c r="H110" s="8">
        <v>0</v>
      </c>
      <c r="I110" s="8">
        <v>0</v>
      </c>
      <c r="J110" s="8">
        <v>18</v>
      </c>
      <c r="K110" s="8">
        <v>18</v>
      </c>
      <c r="L110" s="74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f t="shared" si="30"/>
        <v>0</v>
      </c>
      <c r="R110" s="8">
        <f t="shared" si="32"/>
        <v>49.333333333333336</v>
      </c>
      <c r="S110" s="8">
        <f t="shared" si="33"/>
        <v>18</v>
      </c>
      <c r="T110" s="9">
        <f t="shared" si="34"/>
        <v>148</v>
      </c>
      <c r="U110" s="9">
        <f t="shared" si="35"/>
        <v>18</v>
      </c>
      <c r="V110" s="22">
        <f t="shared" si="36"/>
        <v>2.4324324324324325</v>
      </c>
      <c r="W110" s="9">
        <f t="shared" si="45"/>
        <v>18</v>
      </c>
      <c r="X110" s="22">
        <f t="shared" si="46"/>
        <v>2.4324324324324325</v>
      </c>
      <c r="Y110" s="59">
        <f t="shared" si="39"/>
        <v>9.7297297297297298</v>
      </c>
      <c r="Z110" s="59">
        <f t="shared" si="40"/>
        <v>9.7297297297297298</v>
      </c>
    </row>
    <row r="111" spans="1:26" ht="24.95" customHeight="1">
      <c r="A111" s="9">
        <v>10</v>
      </c>
      <c r="B111" s="20">
        <v>1223</v>
      </c>
      <c r="C111" s="4" t="s">
        <v>590</v>
      </c>
      <c r="D111" s="14">
        <v>1418</v>
      </c>
      <c r="E111" s="42">
        <f t="shared" si="31"/>
        <v>283.60000000000002</v>
      </c>
      <c r="F111" s="8">
        <v>9</v>
      </c>
      <c r="G111" s="8">
        <v>9</v>
      </c>
      <c r="H111" s="8">
        <v>0</v>
      </c>
      <c r="I111" s="8">
        <v>0</v>
      </c>
      <c r="J111" s="8">
        <v>9</v>
      </c>
      <c r="K111" s="8">
        <v>9</v>
      </c>
      <c r="L111" s="77">
        <v>0</v>
      </c>
      <c r="M111" s="15">
        <v>0</v>
      </c>
      <c r="N111" s="15">
        <v>1</v>
      </c>
      <c r="O111" s="15">
        <v>0</v>
      </c>
      <c r="P111" s="15">
        <v>0</v>
      </c>
      <c r="Q111" s="8">
        <f t="shared" si="30"/>
        <v>1</v>
      </c>
      <c r="R111" s="8">
        <f t="shared" si="32"/>
        <v>94.533333333333346</v>
      </c>
      <c r="S111" s="8">
        <f t="shared" si="33"/>
        <v>10</v>
      </c>
      <c r="T111" s="9">
        <f t="shared" si="34"/>
        <v>283.60000000000002</v>
      </c>
      <c r="U111" s="9">
        <f t="shared" si="35"/>
        <v>10</v>
      </c>
      <c r="V111" s="22">
        <f t="shared" si="36"/>
        <v>0.70521861777150918</v>
      </c>
      <c r="W111" s="9">
        <f t="shared" si="45"/>
        <v>10</v>
      </c>
      <c r="X111" s="22">
        <f t="shared" si="46"/>
        <v>0.70521861777150918</v>
      </c>
      <c r="Y111" s="59">
        <f t="shared" si="39"/>
        <v>2.8208744710860367</v>
      </c>
      <c r="Z111" s="59">
        <f t="shared" si="40"/>
        <v>2.8208744710860367</v>
      </c>
    </row>
    <row r="112" spans="1:26" ht="24.95" customHeight="1">
      <c r="A112" s="9">
        <v>11</v>
      </c>
      <c r="B112" s="20">
        <v>1224</v>
      </c>
      <c r="C112" s="4" t="s">
        <v>499</v>
      </c>
      <c r="D112" s="14">
        <v>756</v>
      </c>
      <c r="E112" s="42">
        <f t="shared" si="31"/>
        <v>151.19999999999999</v>
      </c>
      <c r="F112" s="8">
        <v>1</v>
      </c>
      <c r="G112" s="8">
        <v>1</v>
      </c>
      <c r="H112" s="8">
        <v>0</v>
      </c>
      <c r="I112" s="8">
        <v>0</v>
      </c>
      <c r="J112" s="8">
        <v>1</v>
      </c>
      <c r="K112" s="8">
        <v>1</v>
      </c>
      <c r="L112" s="77">
        <v>0</v>
      </c>
      <c r="M112" s="15">
        <v>1</v>
      </c>
      <c r="N112" s="15">
        <v>0</v>
      </c>
      <c r="O112" s="15">
        <v>0</v>
      </c>
      <c r="P112" s="15">
        <v>0</v>
      </c>
      <c r="Q112" s="8">
        <f t="shared" si="30"/>
        <v>1</v>
      </c>
      <c r="R112" s="8">
        <f t="shared" si="32"/>
        <v>50.4</v>
      </c>
      <c r="S112" s="8">
        <f t="shared" si="33"/>
        <v>2</v>
      </c>
      <c r="T112" s="9">
        <f t="shared" si="34"/>
        <v>151.19999999999999</v>
      </c>
      <c r="U112" s="9">
        <f t="shared" si="35"/>
        <v>2</v>
      </c>
      <c r="V112" s="22">
        <f t="shared" si="36"/>
        <v>0.26455026455026454</v>
      </c>
      <c r="W112" s="9">
        <f t="shared" si="45"/>
        <v>2</v>
      </c>
      <c r="X112" s="22">
        <f t="shared" si="46"/>
        <v>0.26455026455026454</v>
      </c>
      <c r="Y112" s="59">
        <f t="shared" si="39"/>
        <v>1.0582010582010581</v>
      </c>
      <c r="Z112" s="59">
        <f t="shared" si="40"/>
        <v>1.0582010582010581</v>
      </c>
    </row>
    <row r="113" spans="1:26" ht="24.95" customHeight="1">
      <c r="A113" s="9">
        <v>12</v>
      </c>
      <c r="B113" s="20">
        <v>1225</v>
      </c>
      <c r="C113" s="43" t="s">
        <v>500</v>
      </c>
      <c r="D113" s="14">
        <v>542</v>
      </c>
      <c r="E113" s="42">
        <f t="shared" si="31"/>
        <v>108.4</v>
      </c>
      <c r="F113" s="8">
        <v>4</v>
      </c>
      <c r="G113" s="8">
        <v>4</v>
      </c>
      <c r="H113" s="8">
        <v>0</v>
      </c>
      <c r="I113" s="8">
        <v>0</v>
      </c>
      <c r="J113" s="8">
        <v>4</v>
      </c>
      <c r="K113" s="8">
        <v>4</v>
      </c>
      <c r="L113" s="77">
        <v>0</v>
      </c>
      <c r="M113" s="15">
        <v>15</v>
      </c>
      <c r="N113" s="15">
        <v>21</v>
      </c>
      <c r="O113" s="15">
        <v>0</v>
      </c>
      <c r="P113" s="15">
        <v>1</v>
      </c>
      <c r="Q113" s="8">
        <f t="shared" si="30"/>
        <v>37</v>
      </c>
      <c r="R113" s="8">
        <f t="shared" si="32"/>
        <v>36.133333333333333</v>
      </c>
      <c r="S113" s="8">
        <f t="shared" si="33"/>
        <v>41</v>
      </c>
      <c r="T113" s="9">
        <f t="shared" si="34"/>
        <v>108.4</v>
      </c>
      <c r="U113" s="9">
        <f t="shared" si="35"/>
        <v>41</v>
      </c>
      <c r="V113" s="22">
        <f t="shared" si="36"/>
        <v>7.5645756457564577</v>
      </c>
      <c r="W113" s="9">
        <f t="shared" si="45"/>
        <v>41</v>
      </c>
      <c r="X113" s="22">
        <f t="shared" si="46"/>
        <v>7.5645756457564577</v>
      </c>
      <c r="Y113" s="59">
        <f t="shared" si="39"/>
        <v>30.258302583025831</v>
      </c>
      <c r="Z113" s="59">
        <f t="shared" si="40"/>
        <v>30.258302583025831</v>
      </c>
    </row>
    <row r="114" spans="1:26" ht="24.95" customHeight="1">
      <c r="A114" s="9">
        <v>13</v>
      </c>
      <c r="B114" s="20">
        <v>1226</v>
      </c>
      <c r="C114" s="4" t="s">
        <v>586</v>
      </c>
      <c r="D114" s="14">
        <v>1044</v>
      </c>
      <c r="E114" s="42">
        <f t="shared" si="31"/>
        <v>208.8</v>
      </c>
      <c r="F114" s="8">
        <v>31</v>
      </c>
      <c r="G114" s="8">
        <v>31</v>
      </c>
      <c r="H114" s="8">
        <v>0</v>
      </c>
      <c r="I114" s="8">
        <v>0</v>
      </c>
      <c r="J114" s="8">
        <v>31</v>
      </c>
      <c r="K114" s="8">
        <v>31</v>
      </c>
      <c r="L114" s="77">
        <v>1</v>
      </c>
      <c r="M114" s="15">
        <v>11</v>
      </c>
      <c r="N114" s="15">
        <v>0</v>
      </c>
      <c r="O114" s="15">
        <v>0</v>
      </c>
      <c r="P114" s="15">
        <v>0</v>
      </c>
      <c r="Q114" s="8">
        <f t="shared" si="30"/>
        <v>12</v>
      </c>
      <c r="R114" s="8">
        <f t="shared" si="32"/>
        <v>69.600000000000009</v>
      </c>
      <c r="S114" s="8">
        <f t="shared" si="33"/>
        <v>43</v>
      </c>
      <c r="T114" s="9">
        <f t="shared" si="34"/>
        <v>208.8</v>
      </c>
      <c r="U114" s="9">
        <f t="shared" si="35"/>
        <v>43</v>
      </c>
      <c r="V114" s="22">
        <f t="shared" si="36"/>
        <v>4.1187739463601529</v>
      </c>
      <c r="W114" s="9">
        <f t="shared" si="45"/>
        <v>43</v>
      </c>
      <c r="X114" s="22">
        <f t="shared" si="46"/>
        <v>4.1187739463601529</v>
      </c>
      <c r="Y114" s="59">
        <f t="shared" si="39"/>
        <v>16.475095785440612</v>
      </c>
      <c r="Z114" s="59">
        <f t="shared" si="40"/>
        <v>16.475095785440612</v>
      </c>
    </row>
    <row r="115" spans="1:26" ht="24.95" customHeight="1">
      <c r="A115" s="9">
        <v>14</v>
      </c>
      <c r="B115" s="20">
        <v>1227</v>
      </c>
      <c r="C115" s="4" t="s">
        <v>501</v>
      </c>
      <c r="D115" s="14">
        <v>1764</v>
      </c>
      <c r="E115" s="42">
        <f t="shared" si="31"/>
        <v>352.8</v>
      </c>
      <c r="F115" s="8">
        <v>2</v>
      </c>
      <c r="G115" s="8">
        <v>2</v>
      </c>
      <c r="H115" s="8">
        <v>0</v>
      </c>
      <c r="I115" s="8">
        <v>0</v>
      </c>
      <c r="J115" s="8">
        <v>2</v>
      </c>
      <c r="K115" s="8">
        <v>2</v>
      </c>
      <c r="L115" s="74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f t="shared" si="30"/>
        <v>0</v>
      </c>
      <c r="R115" s="8">
        <f t="shared" si="32"/>
        <v>117.60000000000001</v>
      </c>
      <c r="S115" s="8">
        <f t="shared" si="33"/>
        <v>2</v>
      </c>
      <c r="T115" s="9">
        <f t="shared" si="34"/>
        <v>352.8</v>
      </c>
      <c r="U115" s="9">
        <f t="shared" si="35"/>
        <v>2</v>
      </c>
      <c r="V115" s="22">
        <f t="shared" si="36"/>
        <v>0.11337868480725624</v>
      </c>
      <c r="W115" s="9">
        <f t="shared" si="45"/>
        <v>2</v>
      </c>
      <c r="X115" s="22">
        <f t="shared" si="46"/>
        <v>0.11337868480725624</v>
      </c>
      <c r="Y115" s="59">
        <f t="shared" si="39"/>
        <v>0.45351473922902497</v>
      </c>
      <c r="Z115" s="59">
        <f t="shared" si="40"/>
        <v>0.45351473922902497</v>
      </c>
    </row>
    <row r="116" spans="1:26" ht="24.95" customHeight="1">
      <c r="A116" s="9">
        <v>15</v>
      </c>
      <c r="B116" s="20">
        <v>1228</v>
      </c>
      <c r="C116" s="4" t="s">
        <v>587</v>
      </c>
      <c r="D116" s="14">
        <v>3637</v>
      </c>
      <c r="E116" s="42">
        <f t="shared" si="31"/>
        <v>727.4</v>
      </c>
      <c r="F116" s="8">
        <v>22</v>
      </c>
      <c r="G116" s="8">
        <v>24</v>
      </c>
      <c r="H116" s="8">
        <v>0</v>
      </c>
      <c r="I116" s="8">
        <v>0</v>
      </c>
      <c r="J116" s="8">
        <v>22</v>
      </c>
      <c r="K116" s="8">
        <v>24</v>
      </c>
      <c r="L116" s="77">
        <v>1</v>
      </c>
      <c r="M116" s="15">
        <v>52</v>
      </c>
      <c r="N116" s="15">
        <v>4</v>
      </c>
      <c r="O116" s="15">
        <v>25</v>
      </c>
      <c r="P116" s="15">
        <v>4</v>
      </c>
      <c r="Q116" s="8">
        <f t="shared" si="30"/>
        <v>86</v>
      </c>
      <c r="R116" s="8">
        <f t="shared" si="32"/>
        <v>242.46666666666667</v>
      </c>
      <c r="S116" s="8">
        <f t="shared" si="33"/>
        <v>110</v>
      </c>
      <c r="T116" s="9">
        <f t="shared" si="34"/>
        <v>727.4</v>
      </c>
      <c r="U116" s="9">
        <f t="shared" si="35"/>
        <v>108</v>
      </c>
      <c r="V116" s="22">
        <f t="shared" si="36"/>
        <v>2.9694803409403354</v>
      </c>
      <c r="W116" s="9">
        <f t="shared" si="45"/>
        <v>110</v>
      </c>
      <c r="X116" s="22">
        <f t="shared" si="46"/>
        <v>3.0244707176244159</v>
      </c>
      <c r="Y116" s="59">
        <f t="shared" si="39"/>
        <v>11.877921363761342</v>
      </c>
      <c r="Z116" s="59">
        <f t="shared" si="40"/>
        <v>12.097882870497664</v>
      </c>
    </row>
    <row r="117" spans="1:26" ht="24.95" customHeight="1">
      <c r="A117" s="9">
        <v>16</v>
      </c>
      <c r="B117" s="20">
        <v>10771</v>
      </c>
      <c r="C117" s="4" t="s">
        <v>399</v>
      </c>
      <c r="D117" s="14">
        <v>2312</v>
      </c>
      <c r="E117" s="42">
        <f t="shared" si="31"/>
        <v>462.4</v>
      </c>
      <c r="F117" s="8">
        <v>1152</v>
      </c>
      <c r="G117" s="8">
        <v>1656</v>
      </c>
      <c r="H117" s="8">
        <v>1</v>
      </c>
      <c r="I117" s="8">
        <v>1</v>
      </c>
      <c r="J117" s="8">
        <v>1153</v>
      </c>
      <c r="K117" s="8">
        <v>1657</v>
      </c>
      <c r="L117" s="77">
        <v>1</v>
      </c>
      <c r="M117" s="15">
        <v>5</v>
      </c>
      <c r="N117" s="15">
        <v>26</v>
      </c>
      <c r="O117" s="15">
        <v>0</v>
      </c>
      <c r="P117" s="15">
        <v>0</v>
      </c>
      <c r="Q117" s="8">
        <f t="shared" si="30"/>
        <v>32</v>
      </c>
      <c r="R117" s="8">
        <f t="shared" si="32"/>
        <v>154.13333333333333</v>
      </c>
      <c r="S117" s="8">
        <f t="shared" si="33"/>
        <v>1689</v>
      </c>
      <c r="T117" s="9">
        <f t="shared" si="34"/>
        <v>462.4</v>
      </c>
      <c r="U117" s="9">
        <f t="shared" si="35"/>
        <v>1185</v>
      </c>
      <c r="V117" s="22">
        <f t="shared" si="36"/>
        <v>51.254325259515568</v>
      </c>
      <c r="W117" s="9">
        <f t="shared" si="45"/>
        <v>1689</v>
      </c>
      <c r="X117" s="22">
        <f t="shared" si="46"/>
        <v>73.053633217993081</v>
      </c>
      <c r="Y117" s="59">
        <f t="shared" si="39"/>
        <v>205.01730103806227</v>
      </c>
      <c r="Z117" s="59">
        <f t="shared" si="40"/>
        <v>292.21453287197232</v>
      </c>
    </row>
    <row r="118" spans="1:26" s="37" customFormat="1" ht="24.95" customHeight="1">
      <c r="A118" s="16" t="s">
        <v>382</v>
      </c>
      <c r="B118" s="21"/>
      <c r="C118" s="18"/>
      <c r="D118" s="18">
        <f>SUM(D102:D117)</f>
        <v>29404</v>
      </c>
      <c r="E118" s="18">
        <f t="shared" ref="E118:W118" si="47">SUM(E102:E117)</f>
        <v>5880.7999999999993</v>
      </c>
      <c r="F118" s="18">
        <f t="shared" si="47"/>
        <v>1311</v>
      </c>
      <c r="G118" s="18">
        <f t="shared" si="47"/>
        <v>1832</v>
      </c>
      <c r="H118" s="18">
        <f t="shared" si="47"/>
        <v>1</v>
      </c>
      <c r="I118" s="18">
        <f t="shared" si="47"/>
        <v>1</v>
      </c>
      <c r="J118" s="18">
        <f t="shared" si="47"/>
        <v>1312</v>
      </c>
      <c r="K118" s="18">
        <f t="shared" si="47"/>
        <v>1833</v>
      </c>
      <c r="L118" s="78">
        <f t="shared" si="47"/>
        <v>3</v>
      </c>
      <c r="M118" s="18">
        <f t="shared" si="47"/>
        <v>207</v>
      </c>
      <c r="N118" s="18">
        <f t="shared" si="47"/>
        <v>194</v>
      </c>
      <c r="O118" s="18">
        <f t="shared" si="47"/>
        <v>33</v>
      </c>
      <c r="P118" s="18">
        <f t="shared" si="47"/>
        <v>6</v>
      </c>
      <c r="Q118" s="18">
        <f t="shared" si="47"/>
        <v>443</v>
      </c>
      <c r="R118" s="18">
        <f t="shared" si="47"/>
        <v>1960.2666666666664</v>
      </c>
      <c r="S118" s="18">
        <f t="shared" si="47"/>
        <v>2276</v>
      </c>
      <c r="T118" s="18">
        <f t="shared" si="47"/>
        <v>5880.7999999999993</v>
      </c>
      <c r="U118" s="16">
        <f t="shared" si="35"/>
        <v>1755</v>
      </c>
      <c r="V118" s="23">
        <f t="shared" si="36"/>
        <v>5.9685757039858522</v>
      </c>
      <c r="W118" s="18">
        <f t="shared" si="47"/>
        <v>2276</v>
      </c>
      <c r="X118" s="23">
        <f t="shared" si="46"/>
        <v>7.7404434770779487</v>
      </c>
      <c r="Y118" s="63">
        <f t="shared" si="39"/>
        <v>23.874302815943409</v>
      </c>
      <c r="Z118" s="63">
        <f t="shared" si="40"/>
        <v>30.961773908311795</v>
      </c>
    </row>
    <row r="119" spans="1:26" ht="24.95" customHeight="1">
      <c r="A119" s="9">
        <v>1</v>
      </c>
      <c r="B119" s="20">
        <v>1229</v>
      </c>
      <c r="C119" s="4" t="s">
        <v>502</v>
      </c>
      <c r="D119" s="14">
        <v>3271</v>
      </c>
      <c r="E119" s="42">
        <f t="shared" si="31"/>
        <v>654.20000000000005</v>
      </c>
      <c r="F119" s="8">
        <v>55</v>
      </c>
      <c r="G119" s="8">
        <v>65</v>
      </c>
      <c r="H119" s="8">
        <v>0</v>
      </c>
      <c r="I119" s="8">
        <v>0</v>
      </c>
      <c r="J119" s="8">
        <v>55</v>
      </c>
      <c r="K119" s="8">
        <v>65</v>
      </c>
      <c r="L119" s="77">
        <v>0</v>
      </c>
      <c r="M119" s="15">
        <v>13</v>
      </c>
      <c r="N119" s="15">
        <v>11</v>
      </c>
      <c r="O119" s="15">
        <v>11</v>
      </c>
      <c r="P119" s="15">
        <v>28</v>
      </c>
      <c r="Q119" s="8">
        <f t="shared" si="30"/>
        <v>63</v>
      </c>
      <c r="R119" s="8">
        <f t="shared" si="32"/>
        <v>218.06666666666669</v>
      </c>
      <c r="S119" s="8">
        <f t="shared" si="33"/>
        <v>128</v>
      </c>
      <c r="T119" s="9">
        <f t="shared" si="34"/>
        <v>654.20000000000005</v>
      </c>
      <c r="U119" s="9">
        <f t="shared" si="35"/>
        <v>118</v>
      </c>
      <c r="V119" s="22">
        <f t="shared" si="36"/>
        <v>3.6074594925099359</v>
      </c>
      <c r="W119" s="9">
        <f t="shared" ref="W119:W133" si="48">K119+Q119</f>
        <v>128</v>
      </c>
      <c r="X119" s="22">
        <f t="shared" si="46"/>
        <v>3.9131763986548456</v>
      </c>
      <c r="Y119" s="59">
        <f t="shared" si="39"/>
        <v>14.429837970039744</v>
      </c>
      <c r="Z119" s="59">
        <f t="shared" si="40"/>
        <v>15.652705594619382</v>
      </c>
    </row>
    <row r="120" spans="1:26" ht="24.95" customHeight="1">
      <c r="A120" s="9">
        <v>2</v>
      </c>
      <c r="B120" s="20">
        <v>1230</v>
      </c>
      <c r="C120" s="43" t="s">
        <v>494</v>
      </c>
      <c r="D120" s="14">
        <v>14111</v>
      </c>
      <c r="E120" s="42">
        <f t="shared" si="31"/>
        <v>2822.2</v>
      </c>
      <c r="F120" s="8">
        <v>222</v>
      </c>
      <c r="G120" s="8">
        <v>277</v>
      </c>
      <c r="H120" s="8">
        <v>0</v>
      </c>
      <c r="I120" s="8">
        <v>0</v>
      </c>
      <c r="J120" s="8">
        <v>222</v>
      </c>
      <c r="K120" s="8">
        <v>277</v>
      </c>
      <c r="L120" s="77">
        <v>2</v>
      </c>
      <c r="M120" s="15">
        <v>70</v>
      </c>
      <c r="N120" s="15">
        <v>5</v>
      </c>
      <c r="O120" s="15">
        <v>33</v>
      </c>
      <c r="P120" s="15">
        <v>37</v>
      </c>
      <c r="Q120" s="8">
        <f t="shared" si="30"/>
        <v>147</v>
      </c>
      <c r="R120" s="8">
        <f t="shared" si="32"/>
        <v>940.73333333333323</v>
      </c>
      <c r="S120" s="8">
        <f t="shared" si="33"/>
        <v>424</v>
      </c>
      <c r="T120" s="9">
        <f t="shared" si="34"/>
        <v>2822.2</v>
      </c>
      <c r="U120" s="9">
        <f t="shared" si="35"/>
        <v>369</v>
      </c>
      <c r="V120" s="22">
        <f t="shared" si="36"/>
        <v>2.6149812203245695</v>
      </c>
      <c r="W120" s="9">
        <f t="shared" si="48"/>
        <v>424</v>
      </c>
      <c r="X120" s="22">
        <f t="shared" si="46"/>
        <v>3.004748068882432</v>
      </c>
      <c r="Y120" s="59">
        <f t="shared" si="39"/>
        <v>10.459924881298278</v>
      </c>
      <c r="Z120" s="59">
        <f t="shared" si="40"/>
        <v>12.018992275529728</v>
      </c>
    </row>
    <row r="121" spans="1:26" ht="24.95" customHeight="1">
      <c r="A121" s="9">
        <v>3</v>
      </c>
      <c r="B121" s="20">
        <v>1231</v>
      </c>
      <c r="C121" s="4" t="s">
        <v>591</v>
      </c>
      <c r="D121" s="14">
        <v>2569</v>
      </c>
      <c r="E121" s="42">
        <f t="shared" si="31"/>
        <v>513.79999999999995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77">
        <v>0</v>
      </c>
      <c r="M121" s="15">
        <v>1</v>
      </c>
      <c r="N121" s="15">
        <v>33</v>
      </c>
      <c r="O121" s="15">
        <v>25</v>
      </c>
      <c r="P121" s="15">
        <v>14</v>
      </c>
      <c r="Q121" s="8">
        <f t="shared" si="30"/>
        <v>73</v>
      </c>
      <c r="R121" s="8">
        <f t="shared" si="32"/>
        <v>171.26666666666665</v>
      </c>
      <c r="S121" s="8">
        <f t="shared" si="33"/>
        <v>73</v>
      </c>
      <c r="T121" s="9">
        <f t="shared" si="34"/>
        <v>513.79999999999995</v>
      </c>
      <c r="U121" s="9">
        <f t="shared" si="35"/>
        <v>73</v>
      </c>
      <c r="V121" s="22">
        <f t="shared" si="36"/>
        <v>2.8415725963409888</v>
      </c>
      <c r="W121" s="9">
        <f t="shared" si="48"/>
        <v>73</v>
      </c>
      <c r="X121" s="22">
        <f t="shared" si="46"/>
        <v>2.8415725963409888</v>
      </c>
      <c r="Y121" s="59">
        <f t="shared" si="39"/>
        <v>11.366290385363955</v>
      </c>
      <c r="Z121" s="59">
        <f t="shared" si="40"/>
        <v>11.366290385363955</v>
      </c>
    </row>
    <row r="122" spans="1:26" ht="24.95" customHeight="1">
      <c r="A122" s="9">
        <v>4</v>
      </c>
      <c r="B122" s="20">
        <v>1232</v>
      </c>
      <c r="C122" s="4" t="s">
        <v>503</v>
      </c>
      <c r="D122" s="14">
        <v>29</v>
      </c>
      <c r="E122" s="42">
        <f t="shared" si="31"/>
        <v>5.8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74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f t="shared" si="30"/>
        <v>0</v>
      </c>
      <c r="R122" s="8">
        <f t="shared" si="32"/>
        <v>1.9333333333333333</v>
      </c>
      <c r="S122" s="8">
        <f t="shared" si="33"/>
        <v>0</v>
      </c>
      <c r="T122" s="9">
        <f t="shared" si="34"/>
        <v>5.8</v>
      </c>
      <c r="U122" s="9">
        <f t="shared" si="35"/>
        <v>0</v>
      </c>
      <c r="V122" s="22">
        <f t="shared" si="36"/>
        <v>0</v>
      </c>
      <c r="W122" s="9">
        <f t="shared" si="48"/>
        <v>0</v>
      </c>
      <c r="X122" s="22">
        <f t="shared" si="46"/>
        <v>0</v>
      </c>
      <c r="Y122" s="59">
        <f t="shared" si="39"/>
        <v>0</v>
      </c>
      <c r="Z122" s="59">
        <f t="shared" si="40"/>
        <v>0</v>
      </c>
    </row>
    <row r="123" spans="1:26" ht="24.95" customHeight="1">
      <c r="A123" s="9">
        <v>5</v>
      </c>
      <c r="B123" s="20">
        <v>1233</v>
      </c>
      <c r="C123" s="4" t="s">
        <v>504</v>
      </c>
      <c r="D123" s="32">
        <v>2179</v>
      </c>
      <c r="E123" s="42">
        <f t="shared" si="31"/>
        <v>435.8</v>
      </c>
      <c r="F123" s="8">
        <v>67</v>
      </c>
      <c r="G123" s="8">
        <v>99</v>
      </c>
      <c r="H123" s="8">
        <v>0</v>
      </c>
      <c r="I123" s="8">
        <v>0</v>
      </c>
      <c r="J123" s="8">
        <v>67</v>
      </c>
      <c r="K123" s="8">
        <v>99</v>
      </c>
      <c r="L123" s="74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f t="shared" si="30"/>
        <v>0</v>
      </c>
      <c r="R123" s="8">
        <f t="shared" si="32"/>
        <v>145.26666666666668</v>
      </c>
      <c r="S123" s="8">
        <f t="shared" si="33"/>
        <v>99</v>
      </c>
      <c r="T123" s="9">
        <f t="shared" si="34"/>
        <v>435.8</v>
      </c>
      <c r="U123" s="9">
        <f t="shared" si="35"/>
        <v>67</v>
      </c>
      <c r="V123" s="22">
        <f t="shared" si="36"/>
        <v>3.0748049564020192</v>
      </c>
      <c r="W123" s="9">
        <f t="shared" si="48"/>
        <v>99</v>
      </c>
      <c r="X123" s="22">
        <f t="shared" si="46"/>
        <v>4.5433685176686556</v>
      </c>
      <c r="Y123" s="59">
        <f t="shared" si="39"/>
        <v>12.299219825608077</v>
      </c>
      <c r="Z123" s="59">
        <f t="shared" si="40"/>
        <v>18.173474070674622</v>
      </c>
    </row>
    <row r="124" spans="1:26" ht="24.95" customHeight="1">
      <c r="A124" s="9">
        <v>6</v>
      </c>
      <c r="B124" s="20">
        <v>1234</v>
      </c>
      <c r="C124" s="4" t="s">
        <v>505</v>
      </c>
      <c r="D124" s="14">
        <v>7870</v>
      </c>
      <c r="E124" s="42">
        <f t="shared" si="31"/>
        <v>1574</v>
      </c>
      <c r="F124" s="8">
        <v>131</v>
      </c>
      <c r="G124" s="8">
        <v>191</v>
      </c>
      <c r="H124" s="8">
        <v>0</v>
      </c>
      <c r="I124" s="8">
        <v>0</v>
      </c>
      <c r="J124" s="8">
        <v>131</v>
      </c>
      <c r="K124" s="8">
        <v>191</v>
      </c>
      <c r="L124" s="77">
        <v>0</v>
      </c>
      <c r="M124" s="15">
        <v>27</v>
      </c>
      <c r="N124" s="15">
        <v>11</v>
      </c>
      <c r="O124" s="15">
        <v>63</v>
      </c>
      <c r="P124" s="15">
        <v>81</v>
      </c>
      <c r="Q124" s="8">
        <f t="shared" si="30"/>
        <v>182</v>
      </c>
      <c r="R124" s="8">
        <f t="shared" si="32"/>
        <v>524.66666666666663</v>
      </c>
      <c r="S124" s="8">
        <f t="shared" si="33"/>
        <v>373</v>
      </c>
      <c r="T124" s="9">
        <f t="shared" si="34"/>
        <v>1574</v>
      </c>
      <c r="U124" s="9">
        <f t="shared" si="35"/>
        <v>313</v>
      </c>
      <c r="V124" s="22">
        <f t="shared" si="36"/>
        <v>3.9771283354510802</v>
      </c>
      <c r="W124" s="9">
        <f t="shared" si="48"/>
        <v>373</v>
      </c>
      <c r="X124" s="22">
        <f t="shared" si="46"/>
        <v>4.7395171537484115</v>
      </c>
      <c r="Y124" s="59">
        <f t="shared" si="39"/>
        <v>15.908513341804321</v>
      </c>
      <c r="Z124" s="59">
        <f t="shared" si="40"/>
        <v>18.958068614993646</v>
      </c>
    </row>
    <row r="125" spans="1:26" ht="24.95" customHeight="1">
      <c r="A125" s="9">
        <v>7</v>
      </c>
      <c r="B125" s="20">
        <v>1235</v>
      </c>
      <c r="C125" s="4" t="s">
        <v>506</v>
      </c>
      <c r="D125" s="14">
        <v>5554</v>
      </c>
      <c r="E125" s="42">
        <f t="shared" si="31"/>
        <v>1110.8</v>
      </c>
      <c r="F125" s="8">
        <v>5</v>
      </c>
      <c r="G125" s="8">
        <v>5</v>
      </c>
      <c r="H125" s="8">
        <v>0</v>
      </c>
      <c r="I125" s="8">
        <v>0</v>
      </c>
      <c r="J125" s="8">
        <v>5</v>
      </c>
      <c r="K125" s="8">
        <v>5</v>
      </c>
      <c r="L125" s="77">
        <v>0</v>
      </c>
      <c r="M125" s="15">
        <v>1</v>
      </c>
      <c r="N125" s="15">
        <v>0</v>
      </c>
      <c r="O125" s="15">
        <v>0</v>
      </c>
      <c r="P125" s="15">
        <v>0</v>
      </c>
      <c r="Q125" s="8">
        <f t="shared" si="30"/>
        <v>1</v>
      </c>
      <c r="R125" s="8">
        <f t="shared" si="32"/>
        <v>370.26666666666665</v>
      </c>
      <c r="S125" s="8">
        <f t="shared" si="33"/>
        <v>6</v>
      </c>
      <c r="T125" s="9">
        <f t="shared" si="34"/>
        <v>1110.8</v>
      </c>
      <c r="U125" s="9">
        <f t="shared" si="35"/>
        <v>6</v>
      </c>
      <c r="V125" s="22">
        <f t="shared" si="36"/>
        <v>0.10803024846957147</v>
      </c>
      <c r="W125" s="9">
        <f t="shared" si="48"/>
        <v>6</v>
      </c>
      <c r="X125" s="22">
        <f t="shared" si="46"/>
        <v>0.10803024846957147</v>
      </c>
      <c r="Y125" s="59">
        <f t="shared" si="39"/>
        <v>0.4321209938782859</v>
      </c>
      <c r="Z125" s="59">
        <f t="shared" si="40"/>
        <v>0.4321209938782859</v>
      </c>
    </row>
    <row r="126" spans="1:26" ht="24.95" customHeight="1">
      <c r="A126" s="9">
        <v>8</v>
      </c>
      <c r="B126" s="20">
        <v>1236</v>
      </c>
      <c r="C126" s="4" t="s">
        <v>507</v>
      </c>
      <c r="D126" s="14">
        <v>2587</v>
      </c>
      <c r="E126" s="42">
        <f t="shared" si="31"/>
        <v>517.4</v>
      </c>
      <c r="F126" s="8">
        <v>181</v>
      </c>
      <c r="G126" s="8">
        <v>217</v>
      </c>
      <c r="H126" s="8">
        <v>0</v>
      </c>
      <c r="I126" s="8">
        <v>0</v>
      </c>
      <c r="J126" s="8">
        <v>181</v>
      </c>
      <c r="K126" s="8">
        <v>217</v>
      </c>
      <c r="L126" s="77">
        <v>0</v>
      </c>
      <c r="M126" s="15">
        <v>22</v>
      </c>
      <c r="N126" s="15">
        <v>7</v>
      </c>
      <c r="O126" s="15">
        <v>69</v>
      </c>
      <c r="P126" s="15">
        <v>32</v>
      </c>
      <c r="Q126" s="8">
        <f t="shared" si="30"/>
        <v>130</v>
      </c>
      <c r="R126" s="8">
        <f t="shared" si="32"/>
        <v>172.46666666666667</v>
      </c>
      <c r="S126" s="62">
        <f t="shared" si="33"/>
        <v>347</v>
      </c>
      <c r="T126" s="9">
        <f t="shared" si="34"/>
        <v>517.4</v>
      </c>
      <c r="U126" s="9">
        <f t="shared" si="35"/>
        <v>311</v>
      </c>
      <c r="V126" s="22">
        <f t="shared" si="36"/>
        <v>12.02164669501353</v>
      </c>
      <c r="W126" s="9">
        <f t="shared" si="48"/>
        <v>347</v>
      </c>
      <c r="X126" s="22">
        <f t="shared" si="46"/>
        <v>13.413219945883263</v>
      </c>
      <c r="Y126" s="59">
        <f t="shared" si="39"/>
        <v>48.08658678005412</v>
      </c>
      <c r="Z126" s="59">
        <f t="shared" si="40"/>
        <v>53.652879783533052</v>
      </c>
    </row>
    <row r="127" spans="1:26" ht="24.95" customHeight="1">
      <c r="A127" s="9">
        <v>9</v>
      </c>
      <c r="B127" s="20">
        <v>1237</v>
      </c>
      <c r="C127" s="4" t="s">
        <v>508</v>
      </c>
      <c r="D127" s="14">
        <v>3000</v>
      </c>
      <c r="E127" s="42">
        <f t="shared" si="31"/>
        <v>600</v>
      </c>
      <c r="F127" s="8">
        <v>65</v>
      </c>
      <c r="G127" s="8">
        <v>79</v>
      </c>
      <c r="H127" s="8">
        <v>0</v>
      </c>
      <c r="I127" s="8">
        <v>0</v>
      </c>
      <c r="J127" s="8">
        <v>65</v>
      </c>
      <c r="K127" s="8">
        <v>79</v>
      </c>
      <c r="L127" s="77">
        <v>0</v>
      </c>
      <c r="M127" s="15">
        <v>1</v>
      </c>
      <c r="N127" s="15">
        <v>1</v>
      </c>
      <c r="O127" s="15">
        <v>2</v>
      </c>
      <c r="P127" s="15">
        <v>4</v>
      </c>
      <c r="Q127" s="8">
        <f t="shared" si="30"/>
        <v>8</v>
      </c>
      <c r="R127" s="8">
        <f t="shared" si="32"/>
        <v>200</v>
      </c>
      <c r="S127" s="8">
        <f t="shared" si="33"/>
        <v>87</v>
      </c>
      <c r="T127" s="9">
        <f t="shared" si="34"/>
        <v>600</v>
      </c>
      <c r="U127" s="9">
        <f t="shared" si="35"/>
        <v>73</v>
      </c>
      <c r="V127" s="22">
        <f t="shared" si="36"/>
        <v>2.4333333333333331</v>
      </c>
      <c r="W127" s="9">
        <f t="shared" si="48"/>
        <v>87</v>
      </c>
      <c r="X127" s="22">
        <f t="shared" si="46"/>
        <v>2.9</v>
      </c>
      <c r="Y127" s="59">
        <f t="shared" si="39"/>
        <v>9.7333333333333325</v>
      </c>
      <c r="Z127" s="59">
        <f t="shared" si="40"/>
        <v>11.6</v>
      </c>
    </row>
    <row r="128" spans="1:26" ht="24.95" customHeight="1">
      <c r="A128" s="9">
        <v>10</v>
      </c>
      <c r="B128" s="20">
        <v>1238</v>
      </c>
      <c r="C128" s="43" t="s">
        <v>509</v>
      </c>
      <c r="D128" s="14">
        <v>2142</v>
      </c>
      <c r="E128" s="42">
        <f t="shared" si="31"/>
        <v>428.4</v>
      </c>
      <c r="F128" s="8">
        <v>1</v>
      </c>
      <c r="G128" s="8">
        <v>1</v>
      </c>
      <c r="H128" s="8">
        <v>0</v>
      </c>
      <c r="I128" s="8">
        <v>0</v>
      </c>
      <c r="J128" s="8">
        <v>1</v>
      </c>
      <c r="K128" s="8">
        <v>1</v>
      </c>
      <c r="L128" s="77">
        <v>0</v>
      </c>
      <c r="M128" s="15">
        <v>15</v>
      </c>
      <c r="N128" s="15">
        <v>0</v>
      </c>
      <c r="O128" s="15">
        <v>0</v>
      </c>
      <c r="P128" s="15">
        <v>0</v>
      </c>
      <c r="Q128" s="8">
        <f t="shared" si="30"/>
        <v>15</v>
      </c>
      <c r="R128" s="8">
        <f t="shared" si="32"/>
        <v>142.79999999999998</v>
      </c>
      <c r="S128" s="8">
        <f t="shared" si="33"/>
        <v>16</v>
      </c>
      <c r="T128" s="9">
        <f t="shared" si="34"/>
        <v>428.4</v>
      </c>
      <c r="U128" s="9">
        <f t="shared" si="35"/>
        <v>16</v>
      </c>
      <c r="V128" s="22">
        <f t="shared" si="36"/>
        <v>0.7469654528478058</v>
      </c>
      <c r="W128" s="9">
        <f t="shared" si="48"/>
        <v>16</v>
      </c>
      <c r="X128" s="22">
        <f t="shared" si="46"/>
        <v>0.7469654528478058</v>
      </c>
      <c r="Y128" s="59">
        <f t="shared" si="39"/>
        <v>2.9878618113912232</v>
      </c>
      <c r="Z128" s="59">
        <f t="shared" si="40"/>
        <v>2.9878618113912232</v>
      </c>
    </row>
    <row r="129" spans="1:26" ht="24.95" customHeight="1">
      <c r="A129" s="9">
        <v>11</v>
      </c>
      <c r="B129" s="20">
        <v>1239</v>
      </c>
      <c r="C129" s="4" t="s">
        <v>510</v>
      </c>
      <c r="D129" s="14">
        <v>2329</v>
      </c>
      <c r="E129" s="42">
        <f t="shared" si="31"/>
        <v>465.8</v>
      </c>
      <c r="F129" s="8">
        <v>19</v>
      </c>
      <c r="G129" s="8">
        <v>22</v>
      </c>
      <c r="H129" s="8">
        <v>0</v>
      </c>
      <c r="I129" s="8">
        <v>0</v>
      </c>
      <c r="J129" s="8">
        <v>19</v>
      </c>
      <c r="K129" s="8">
        <v>22</v>
      </c>
      <c r="L129" s="74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f t="shared" si="30"/>
        <v>0</v>
      </c>
      <c r="R129" s="8">
        <f t="shared" si="32"/>
        <v>155.26666666666668</v>
      </c>
      <c r="S129" s="8">
        <f t="shared" si="33"/>
        <v>22</v>
      </c>
      <c r="T129" s="9">
        <f t="shared" si="34"/>
        <v>465.8</v>
      </c>
      <c r="U129" s="9">
        <f t="shared" si="35"/>
        <v>19</v>
      </c>
      <c r="V129" s="22">
        <f t="shared" si="36"/>
        <v>0.81580077286389008</v>
      </c>
      <c r="W129" s="9">
        <f t="shared" si="48"/>
        <v>22</v>
      </c>
      <c r="X129" s="22">
        <f t="shared" si="46"/>
        <v>0.94461142121082009</v>
      </c>
      <c r="Y129" s="59">
        <f t="shared" si="39"/>
        <v>3.2632030914555603</v>
      </c>
      <c r="Z129" s="59">
        <f t="shared" si="40"/>
        <v>3.7784456848432804</v>
      </c>
    </row>
    <row r="130" spans="1:26" ht="24.95" customHeight="1">
      <c r="A130" s="9">
        <v>12</v>
      </c>
      <c r="B130" s="20">
        <v>1240</v>
      </c>
      <c r="C130" s="4" t="s">
        <v>511</v>
      </c>
      <c r="D130" s="14">
        <v>1985</v>
      </c>
      <c r="E130" s="42">
        <f t="shared" si="31"/>
        <v>397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74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f t="shared" si="30"/>
        <v>0</v>
      </c>
      <c r="R130" s="8">
        <f t="shared" si="32"/>
        <v>132.33333333333334</v>
      </c>
      <c r="S130" s="8">
        <f t="shared" si="33"/>
        <v>0</v>
      </c>
      <c r="T130" s="9">
        <f t="shared" si="34"/>
        <v>397</v>
      </c>
      <c r="U130" s="9">
        <f t="shared" si="35"/>
        <v>0</v>
      </c>
      <c r="V130" s="22">
        <f t="shared" si="36"/>
        <v>0</v>
      </c>
      <c r="W130" s="9">
        <f t="shared" si="48"/>
        <v>0</v>
      </c>
      <c r="X130" s="22">
        <f t="shared" si="46"/>
        <v>0</v>
      </c>
      <c r="Y130" s="59">
        <f t="shared" si="39"/>
        <v>0</v>
      </c>
      <c r="Z130" s="59">
        <f t="shared" si="40"/>
        <v>0</v>
      </c>
    </row>
    <row r="131" spans="1:26" ht="24.95" customHeight="1">
      <c r="A131" s="9">
        <v>13</v>
      </c>
      <c r="B131" s="20">
        <v>1241</v>
      </c>
      <c r="C131" s="4" t="s">
        <v>512</v>
      </c>
      <c r="D131" s="14">
        <v>2188</v>
      </c>
      <c r="E131" s="42">
        <f t="shared" si="31"/>
        <v>437.6</v>
      </c>
      <c r="F131" s="8">
        <v>9</v>
      </c>
      <c r="G131" s="8">
        <v>9</v>
      </c>
      <c r="H131" s="8">
        <v>0</v>
      </c>
      <c r="I131" s="8">
        <v>0</v>
      </c>
      <c r="J131" s="8">
        <v>9</v>
      </c>
      <c r="K131" s="8">
        <v>9</v>
      </c>
      <c r="L131" s="74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f t="shared" si="30"/>
        <v>0</v>
      </c>
      <c r="R131" s="8">
        <f t="shared" si="32"/>
        <v>145.86666666666667</v>
      </c>
      <c r="S131" s="8">
        <f t="shared" si="33"/>
        <v>9</v>
      </c>
      <c r="T131" s="9">
        <f t="shared" si="34"/>
        <v>437.6</v>
      </c>
      <c r="U131" s="9">
        <f t="shared" si="35"/>
        <v>9</v>
      </c>
      <c r="V131" s="22">
        <f t="shared" si="36"/>
        <v>0.41133455210237663</v>
      </c>
      <c r="W131" s="9">
        <f t="shared" si="48"/>
        <v>9</v>
      </c>
      <c r="X131" s="22">
        <f t="shared" si="46"/>
        <v>0.41133455210237663</v>
      </c>
      <c r="Y131" s="59">
        <f t="shared" si="39"/>
        <v>1.6453382084095065</v>
      </c>
      <c r="Z131" s="59">
        <f t="shared" si="40"/>
        <v>1.6453382084095065</v>
      </c>
    </row>
    <row r="132" spans="1:26" ht="24.95" customHeight="1">
      <c r="A132" s="9">
        <v>14</v>
      </c>
      <c r="B132" s="20">
        <v>1242</v>
      </c>
      <c r="C132" s="4" t="s">
        <v>485</v>
      </c>
      <c r="D132" s="14">
        <v>1765</v>
      </c>
      <c r="E132" s="42">
        <f t="shared" si="31"/>
        <v>353</v>
      </c>
      <c r="F132" s="8">
        <v>6</v>
      </c>
      <c r="G132" s="8">
        <v>6</v>
      </c>
      <c r="H132" s="8">
        <v>0</v>
      </c>
      <c r="I132" s="8">
        <v>0</v>
      </c>
      <c r="J132" s="8">
        <v>6</v>
      </c>
      <c r="K132" s="8">
        <v>6</v>
      </c>
      <c r="L132" s="74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f t="shared" si="30"/>
        <v>0</v>
      </c>
      <c r="R132" s="8">
        <f t="shared" si="32"/>
        <v>117.66666666666667</v>
      </c>
      <c r="S132" s="8">
        <f t="shared" si="33"/>
        <v>6</v>
      </c>
      <c r="T132" s="9">
        <f t="shared" si="34"/>
        <v>353</v>
      </c>
      <c r="U132" s="9">
        <f t="shared" si="35"/>
        <v>6</v>
      </c>
      <c r="V132" s="22">
        <f t="shared" si="36"/>
        <v>0.33994334277620397</v>
      </c>
      <c r="W132" s="9">
        <f t="shared" si="48"/>
        <v>6</v>
      </c>
      <c r="X132" s="22">
        <f t="shared" si="46"/>
        <v>0.33994334277620397</v>
      </c>
      <c r="Y132" s="59">
        <f t="shared" si="39"/>
        <v>1.3597733711048159</v>
      </c>
      <c r="Z132" s="59">
        <f t="shared" si="40"/>
        <v>1.3597733711048159</v>
      </c>
    </row>
    <row r="133" spans="1:26" ht="24.95" customHeight="1">
      <c r="A133" s="9">
        <v>15</v>
      </c>
      <c r="B133" s="20">
        <v>1243</v>
      </c>
      <c r="C133" s="4" t="s">
        <v>513</v>
      </c>
      <c r="D133" s="55"/>
      <c r="E133" s="56">
        <f t="shared" si="31"/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74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f t="shared" ref="Q133:Q196" si="49">SUM(L133:P133)</f>
        <v>0</v>
      </c>
      <c r="R133" s="53">
        <f t="shared" si="32"/>
        <v>0</v>
      </c>
      <c r="S133" s="53">
        <f t="shared" si="33"/>
        <v>0</v>
      </c>
      <c r="T133" s="57">
        <f t="shared" si="34"/>
        <v>0</v>
      </c>
      <c r="U133" s="57">
        <f t="shared" si="35"/>
        <v>0</v>
      </c>
      <c r="V133" s="58" t="e">
        <f t="shared" si="36"/>
        <v>#DIV/0!</v>
      </c>
      <c r="W133" s="57">
        <f t="shared" si="48"/>
        <v>0</v>
      </c>
      <c r="X133" s="58" t="e">
        <f t="shared" si="46"/>
        <v>#DIV/0!</v>
      </c>
      <c r="Y133" s="59" t="e">
        <f t="shared" si="39"/>
        <v>#DIV/0!</v>
      </c>
      <c r="Z133" s="59" t="e">
        <f t="shared" si="40"/>
        <v>#DIV/0!</v>
      </c>
    </row>
    <row r="134" spans="1:26" ht="24.95" customHeight="1">
      <c r="A134" s="9">
        <v>16</v>
      </c>
      <c r="B134" s="20">
        <v>1244</v>
      </c>
      <c r="C134" s="4" t="s">
        <v>400</v>
      </c>
      <c r="D134" s="14">
        <v>2609</v>
      </c>
      <c r="E134" s="42">
        <f t="shared" ref="E134:E197" si="50">(200*D134)/1000</f>
        <v>521.79999999999995</v>
      </c>
      <c r="F134" s="8">
        <v>79</v>
      </c>
      <c r="G134" s="8">
        <v>101</v>
      </c>
      <c r="H134" s="8">
        <v>0</v>
      </c>
      <c r="I134" s="8">
        <v>0</v>
      </c>
      <c r="J134" s="8">
        <v>79</v>
      </c>
      <c r="K134" s="8">
        <v>101</v>
      </c>
      <c r="L134" s="77">
        <v>0</v>
      </c>
      <c r="M134" s="15">
        <v>0</v>
      </c>
      <c r="N134" s="15">
        <v>1</v>
      </c>
      <c r="O134" s="15">
        <v>3</v>
      </c>
      <c r="P134" s="15">
        <v>8</v>
      </c>
      <c r="Q134" s="8">
        <f t="shared" si="49"/>
        <v>12</v>
      </c>
      <c r="R134" s="8">
        <f t="shared" ref="R134:R197" si="51">E134/3</f>
        <v>173.93333333333331</v>
      </c>
      <c r="S134" s="8">
        <f t="shared" ref="S134:S197" si="52">K134+Q134</f>
        <v>113</v>
      </c>
      <c r="T134" s="9">
        <f t="shared" ref="T134:T197" si="53">D134*20/100</f>
        <v>521.79999999999995</v>
      </c>
      <c r="U134" s="9">
        <f t="shared" ref="U134:U197" si="54">Q134+J134</f>
        <v>91</v>
      </c>
      <c r="V134" s="22">
        <f t="shared" ref="V134:V197" si="55">U134*100/D134</f>
        <v>3.4879264085856652</v>
      </c>
      <c r="W134" s="9">
        <f t="shared" ref="W134:W197" si="56">K134+Q134</f>
        <v>113</v>
      </c>
      <c r="X134" s="22">
        <f t="shared" ref="X134:X197" si="57">W134*100/D134</f>
        <v>4.3311613645074738</v>
      </c>
      <c r="Y134" s="59">
        <f t="shared" ref="Y134:Y197" si="58">V134*4</f>
        <v>13.951705634342661</v>
      </c>
      <c r="Z134" s="59">
        <f t="shared" ref="Z134:Z197" si="59">X134*4</f>
        <v>17.324645458029895</v>
      </c>
    </row>
    <row r="135" spans="1:26" ht="24.95" customHeight="1">
      <c r="A135" s="9">
        <v>17</v>
      </c>
      <c r="B135" s="20">
        <v>1245</v>
      </c>
      <c r="C135" s="4" t="s">
        <v>401</v>
      </c>
      <c r="D135" s="14">
        <v>1179</v>
      </c>
      <c r="E135" s="42">
        <f t="shared" si="50"/>
        <v>235.8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74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f t="shared" si="49"/>
        <v>0</v>
      </c>
      <c r="R135" s="8">
        <f t="shared" si="51"/>
        <v>78.600000000000009</v>
      </c>
      <c r="S135" s="8">
        <f t="shared" si="52"/>
        <v>0</v>
      </c>
      <c r="T135" s="9">
        <f t="shared" si="53"/>
        <v>235.8</v>
      </c>
      <c r="U135" s="9">
        <f t="shared" si="54"/>
        <v>0</v>
      </c>
      <c r="V135" s="22">
        <f t="shared" si="55"/>
        <v>0</v>
      </c>
      <c r="W135" s="9">
        <f t="shared" si="56"/>
        <v>0</v>
      </c>
      <c r="X135" s="22">
        <f t="shared" si="57"/>
        <v>0</v>
      </c>
      <c r="Y135" s="59">
        <f t="shared" si="58"/>
        <v>0</v>
      </c>
      <c r="Z135" s="59">
        <f t="shared" si="59"/>
        <v>0</v>
      </c>
    </row>
    <row r="136" spans="1:26" ht="24.95" customHeight="1">
      <c r="A136" s="9">
        <v>18</v>
      </c>
      <c r="B136" s="20">
        <v>1246</v>
      </c>
      <c r="C136" s="4" t="s">
        <v>514</v>
      </c>
      <c r="D136" s="14">
        <v>5331</v>
      </c>
      <c r="E136" s="42">
        <f t="shared" si="50"/>
        <v>1066.2</v>
      </c>
      <c r="F136" s="8">
        <v>95</v>
      </c>
      <c r="G136" s="8">
        <v>114</v>
      </c>
      <c r="H136" s="8">
        <v>0</v>
      </c>
      <c r="I136" s="8">
        <v>0</v>
      </c>
      <c r="J136" s="8">
        <v>95</v>
      </c>
      <c r="K136" s="8">
        <v>114</v>
      </c>
      <c r="L136" s="77">
        <v>0</v>
      </c>
      <c r="M136" s="15">
        <v>84</v>
      </c>
      <c r="N136" s="15">
        <v>0</v>
      </c>
      <c r="O136" s="15">
        <v>2</v>
      </c>
      <c r="P136" s="15">
        <v>7</v>
      </c>
      <c r="Q136" s="8">
        <f t="shared" si="49"/>
        <v>93</v>
      </c>
      <c r="R136" s="8">
        <f t="shared" si="51"/>
        <v>355.40000000000003</v>
      </c>
      <c r="S136" s="8">
        <f t="shared" si="52"/>
        <v>207</v>
      </c>
      <c r="T136" s="9">
        <f t="shared" si="53"/>
        <v>1066.2</v>
      </c>
      <c r="U136" s="9">
        <f t="shared" si="54"/>
        <v>188</v>
      </c>
      <c r="V136" s="22">
        <f t="shared" si="55"/>
        <v>3.5265428625023447</v>
      </c>
      <c r="W136" s="9">
        <f t="shared" si="56"/>
        <v>207</v>
      </c>
      <c r="X136" s="22">
        <f t="shared" si="57"/>
        <v>3.882948790095667</v>
      </c>
      <c r="Y136" s="59">
        <f t="shared" si="58"/>
        <v>14.106171450009379</v>
      </c>
      <c r="Z136" s="59">
        <f t="shared" si="59"/>
        <v>15.531795160382668</v>
      </c>
    </row>
    <row r="137" spans="1:26" ht="24.95" customHeight="1">
      <c r="A137" s="9">
        <v>19</v>
      </c>
      <c r="B137" s="20">
        <v>1247</v>
      </c>
      <c r="C137" s="4" t="s">
        <v>515</v>
      </c>
      <c r="D137" s="14">
        <v>2606</v>
      </c>
      <c r="E137" s="42">
        <f t="shared" si="50"/>
        <v>521.20000000000005</v>
      </c>
      <c r="F137" s="8">
        <v>70</v>
      </c>
      <c r="G137" s="8">
        <v>97</v>
      </c>
      <c r="H137" s="8">
        <v>0</v>
      </c>
      <c r="I137" s="8">
        <v>0</v>
      </c>
      <c r="J137" s="8">
        <v>70</v>
      </c>
      <c r="K137" s="8">
        <v>97</v>
      </c>
      <c r="L137" s="77">
        <v>0</v>
      </c>
      <c r="M137" s="15">
        <v>25</v>
      </c>
      <c r="N137" s="15">
        <v>76</v>
      </c>
      <c r="O137" s="15">
        <v>6</v>
      </c>
      <c r="P137" s="15">
        <v>24</v>
      </c>
      <c r="Q137" s="8">
        <f t="shared" si="49"/>
        <v>131</v>
      </c>
      <c r="R137" s="8">
        <f t="shared" si="51"/>
        <v>173.73333333333335</v>
      </c>
      <c r="S137" s="62">
        <f t="shared" si="52"/>
        <v>228</v>
      </c>
      <c r="T137" s="9">
        <f t="shared" si="53"/>
        <v>521.20000000000005</v>
      </c>
      <c r="U137" s="9">
        <f t="shared" si="54"/>
        <v>201</v>
      </c>
      <c r="V137" s="22">
        <f t="shared" si="55"/>
        <v>7.7129700690713738</v>
      </c>
      <c r="W137" s="9">
        <f t="shared" si="56"/>
        <v>228</v>
      </c>
      <c r="X137" s="22">
        <f t="shared" si="57"/>
        <v>8.7490406753645438</v>
      </c>
      <c r="Y137" s="59">
        <f t="shared" si="58"/>
        <v>30.851880276285495</v>
      </c>
      <c r="Z137" s="59">
        <f t="shared" si="59"/>
        <v>34.996162701458175</v>
      </c>
    </row>
    <row r="138" spans="1:26" s="38" customFormat="1" ht="24.95" customHeight="1">
      <c r="A138" s="26">
        <v>20</v>
      </c>
      <c r="B138" s="27">
        <v>1248</v>
      </c>
      <c r="C138" s="34" t="s">
        <v>516</v>
      </c>
      <c r="D138" s="28">
        <v>2013</v>
      </c>
      <c r="E138" s="46">
        <f t="shared" si="50"/>
        <v>402.6</v>
      </c>
      <c r="F138" s="29">
        <v>8</v>
      </c>
      <c r="G138" s="29">
        <v>8</v>
      </c>
      <c r="H138" s="29">
        <v>0</v>
      </c>
      <c r="I138" s="29">
        <v>0</v>
      </c>
      <c r="J138" s="29">
        <v>8</v>
      </c>
      <c r="K138" s="29">
        <v>8</v>
      </c>
      <c r="L138" s="79">
        <v>0</v>
      </c>
      <c r="M138" s="30">
        <v>5</v>
      </c>
      <c r="N138" s="30">
        <v>0</v>
      </c>
      <c r="O138" s="30">
        <v>0</v>
      </c>
      <c r="P138" s="30">
        <v>0</v>
      </c>
      <c r="Q138" s="29">
        <f t="shared" si="49"/>
        <v>5</v>
      </c>
      <c r="R138" s="29">
        <f t="shared" si="51"/>
        <v>134.20000000000002</v>
      </c>
      <c r="S138" s="29">
        <f t="shared" si="52"/>
        <v>13</v>
      </c>
      <c r="T138" s="26">
        <f t="shared" si="53"/>
        <v>402.6</v>
      </c>
      <c r="U138" s="26">
        <f t="shared" si="54"/>
        <v>13</v>
      </c>
      <c r="V138" s="31">
        <f t="shared" si="55"/>
        <v>0.64580228514654747</v>
      </c>
      <c r="W138" s="26">
        <f t="shared" si="56"/>
        <v>13</v>
      </c>
      <c r="X138" s="31">
        <f t="shared" si="57"/>
        <v>0.64580228514654747</v>
      </c>
      <c r="Y138" s="59">
        <f t="shared" si="58"/>
        <v>2.5832091405861899</v>
      </c>
      <c r="Z138" s="59">
        <f t="shared" si="59"/>
        <v>2.5832091405861899</v>
      </c>
    </row>
    <row r="139" spans="1:26" ht="24.95" customHeight="1">
      <c r="A139" s="9">
        <v>21</v>
      </c>
      <c r="B139" s="20">
        <v>10772</v>
      </c>
      <c r="C139" s="4" t="s">
        <v>402</v>
      </c>
      <c r="D139" s="14">
        <v>12068</v>
      </c>
      <c r="E139" s="42">
        <f t="shared" si="50"/>
        <v>2413.6</v>
      </c>
      <c r="F139" s="8">
        <v>843</v>
      </c>
      <c r="G139" s="8">
        <v>1047</v>
      </c>
      <c r="H139" s="8">
        <v>2</v>
      </c>
      <c r="I139" s="8">
        <v>2</v>
      </c>
      <c r="J139" s="8">
        <v>845</v>
      </c>
      <c r="K139" s="8">
        <v>1049</v>
      </c>
      <c r="L139" s="77">
        <v>5</v>
      </c>
      <c r="M139" s="15">
        <v>19</v>
      </c>
      <c r="N139" s="15">
        <v>74</v>
      </c>
      <c r="O139" s="15">
        <v>48</v>
      </c>
      <c r="P139" s="15">
        <v>81</v>
      </c>
      <c r="Q139" s="8">
        <f t="shared" si="49"/>
        <v>227</v>
      </c>
      <c r="R139" s="8">
        <f t="shared" si="51"/>
        <v>804.5333333333333</v>
      </c>
      <c r="S139" s="8">
        <f t="shared" si="52"/>
        <v>1276</v>
      </c>
      <c r="T139" s="9">
        <f t="shared" si="53"/>
        <v>2413.6</v>
      </c>
      <c r="U139" s="9">
        <f t="shared" si="54"/>
        <v>1072</v>
      </c>
      <c r="V139" s="22">
        <f t="shared" si="55"/>
        <v>8.8829963539940344</v>
      </c>
      <c r="W139" s="9">
        <f t="shared" si="56"/>
        <v>1276</v>
      </c>
      <c r="X139" s="22">
        <f t="shared" si="57"/>
        <v>10.573417301955585</v>
      </c>
      <c r="Y139" s="59">
        <f t="shared" si="58"/>
        <v>35.531985415976138</v>
      </c>
      <c r="Z139" s="59">
        <f t="shared" si="59"/>
        <v>42.29366920782234</v>
      </c>
    </row>
    <row r="140" spans="1:26" ht="24.95" customHeight="1">
      <c r="A140" s="9">
        <v>22</v>
      </c>
      <c r="B140" s="20">
        <v>23782</v>
      </c>
      <c r="C140" s="43" t="s">
        <v>403</v>
      </c>
      <c r="D140" s="14">
        <v>2816</v>
      </c>
      <c r="E140" s="42">
        <f t="shared" si="50"/>
        <v>563.20000000000005</v>
      </c>
      <c r="F140" s="8">
        <v>68</v>
      </c>
      <c r="G140" s="8">
        <v>75</v>
      </c>
      <c r="H140" s="8">
        <v>0</v>
      </c>
      <c r="I140" s="8">
        <v>0</v>
      </c>
      <c r="J140" s="8">
        <v>68</v>
      </c>
      <c r="K140" s="8">
        <v>75</v>
      </c>
      <c r="L140" s="77">
        <v>0</v>
      </c>
      <c r="M140" s="15">
        <v>19</v>
      </c>
      <c r="N140" s="15">
        <v>3</v>
      </c>
      <c r="O140" s="15">
        <v>3</v>
      </c>
      <c r="P140" s="15">
        <v>3</v>
      </c>
      <c r="Q140" s="8">
        <f t="shared" si="49"/>
        <v>28</v>
      </c>
      <c r="R140" s="8">
        <f t="shared" si="51"/>
        <v>187.73333333333335</v>
      </c>
      <c r="S140" s="8">
        <f t="shared" si="52"/>
        <v>103</v>
      </c>
      <c r="T140" s="9">
        <f t="shared" si="53"/>
        <v>563.20000000000005</v>
      </c>
      <c r="U140" s="9">
        <f t="shared" si="54"/>
        <v>96</v>
      </c>
      <c r="V140" s="22">
        <f t="shared" si="55"/>
        <v>3.4090909090909092</v>
      </c>
      <c r="W140" s="9">
        <f t="shared" si="56"/>
        <v>103</v>
      </c>
      <c r="X140" s="22">
        <f t="shared" si="57"/>
        <v>3.6576704545454546</v>
      </c>
      <c r="Y140" s="59">
        <f t="shared" si="58"/>
        <v>13.636363636363637</v>
      </c>
      <c r="Z140" s="59">
        <f t="shared" si="59"/>
        <v>14.630681818181818</v>
      </c>
    </row>
    <row r="141" spans="1:26" s="37" customFormat="1" ht="24.95" customHeight="1">
      <c r="A141" s="16" t="s">
        <v>382</v>
      </c>
      <c r="B141" s="21"/>
      <c r="C141" s="18"/>
      <c r="D141" s="18">
        <f>SUM(D119:D140)</f>
        <v>80201</v>
      </c>
      <c r="E141" s="18">
        <f t="shared" ref="E141:Q141" si="60">SUM(E119:E140)</f>
        <v>16040.2</v>
      </c>
      <c r="F141" s="18">
        <f t="shared" si="60"/>
        <v>1924</v>
      </c>
      <c r="G141" s="18">
        <f t="shared" si="60"/>
        <v>2413</v>
      </c>
      <c r="H141" s="18">
        <f t="shared" si="60"/>
        <v>2</v>
      </c>
      <c r="I141" s="18">
        <f t="shared" si="60"/>
        <v>2</v>
      </c>
      <c r="J141" s="18">
        <f t="shared" si="60"/>
        <v>1926</v>
      </c>
      <c r="K141" s="18">
        <f t="shared" si="60"/>
        <v>2415</v>
      </c>
      <c r="L141" s="78">
        <f t="shared" si="60"/>
        <v>7</v>
      </c>
      <c r="M141" s="18">
        <f t="shared" si="60"/>
        <v>302</v>
      </c>
      <c r="N141" s="18">
        <f t="shared" si="60"/>
        <v>222</v>
      </c>
      <c r="O141" s="18">
        <f t="shared" si="60"/>
        <v>265</v>
      </c>
      <c r="P141" s="18">
        <f t="shared" si="60"/>
        <v>319</v>
      </c>
      <c r="Q141" s="18">
        <f t="shared" si="60"/>
        <v>1115</v>
      </c>
      <c r="R141" s="18">
        <f t="shared" ref="R141:U141" si="61">SUM(R119:R134)</f>
        <v>3612.5333333333338</v>
      </c>
      <c r="S141" s="18">
        <f t="shared" si="61"/>
        <v>1703</v>
      </c>
      <c r="T141" s="18">
        <f t="shared" si="61"/>
        <v>10837.599999999999</v>
      </c>
      <c r="U141" s="18">
        <f t="shared" si="61"/>
        <v>1471</v>
      </c>
      <c r="V141" s="23">
        <f t="shared" si="55"/>
        <v>1.8341417189311855</v>
      </c>
      <c r="W141" s="16">
        <f t="shared" si="56"/>
        <v>3530</v>
      </c>
      <c r="X141" s="23">
        <f t="shared" si="57"/>
        <v>4.4014413785364273</v>
      </c>
      <c r="Y141" s="63">
        <f t="shared" si="58"/>
        <v>7.336566875724742</v>
      </c>
      <c r="Z141" s="63">
        <f t="shared" si="59"/>
        <v>17.605765514145709</v>
      </c>
    </row>
    <row r="142" spans="1:26" ht="24.95" customHeight="1">
      <c r="A142" s="9">
        <v>1</v>
      </c>
      <c r="B142" s="20">
        <v>1249</v>
      </c>
      <c r="C142" s="4" t="s">
        <v>452</v>
      </c>
      <c r="D142" s="32">
        <v>3021</v>
      </c>
      <c r="E142" s="42">
        <f t="shared" si="50"/>
        <v>604.20000000000005</v>
      </c>
      <c r="F142" s="8">
        <v>7</v>
      </c>
      <c r="G142" s="8">
        <v>8</v>
      </c>
      <c r="H142" s="8">
        <v>0</v>
      </c>
      <c r="I142" s="8">
        <v>0</v>
      </c>
      <c r="J142" s="8">
        <v>7</v>
      </c>
      <c r="K142" s="8">
        <v>8</v>
      </c>
      <c r="L142" s="76">
        <v>0</v>
      </c>
      <c r="M142" s="33">
        <v>30</v>
      </c>
      <c r="N142" s="33">
        <v>5</v>
      </c>
      <c r="O142" s="33">
        <v>42</v>
      </c>
      <c r="P142" s="33">
        <v>6</v>
      </c>
      <c r="Q142" s="8">
        <f t="shared" si="49"/>
        <v>83</v>
      </c>
      <c r="R142" s="8">
        <f t="shared" si="51"/>
        <v>201.4</v>
      </c>
      <c r="S142" s="8">
        <f t="shared" si="52"/>
        <v>91</v>
      </c>
      <c r="T142" s="9">
        <f t="shared" si="53"/>
        <v>604.20000000000005</v>
      </c>
      <c r="U142" s="9">
        <f t="shared" si="54"/>
        <v>90</v>
      </c>
      <c r="V142" s="22">
        <f t="shared" si="55"/>
        <v>2.9791459781529297</v>
      </c>
      <c r="W142" s="9">
        <f t="shared" si="56"/>
        <v>91</v>
      </c>
      <c r="X142" s="22">
        <f t="shared" si="57"/>
        <v>3.0122476001324063</v>
      </c>
      <c r="Y142" s="59">
        <f t="shared" si="58"/>
        <v>11.916583912611719</v>
      </c>
      <c r="Z142" s="59">
        <f t="shared" si="59"/>
        <v>12.048990400529625</v>
      </c>
    </row>
    <row r="143" spans="1:26" ht="24.95" customHeight="1">
      <c r="A143" s="9">
        <v>2</v>
      </c>
      <c r="B143" s="20">
        <v>1250</v>
      </c>
      <c r="C143" s="4" t="s">
        <v>517</v>
      </c>
      <c r="D143" s="14">
        <v>1439</v>
      </c>
      <c r="E143" s="42">
        <f t="shared" si="50"/>
        <v>287.8</v>
      </c>
      <c r="F143" s="8">
        <v>26</v>
      </c>
      <c r="G143" s="8">
        <v>33</v>
      </c>
      <c r="H143" s="8">
        <v>0</v>
      </c>
      <c r="I143" s="8">
        <v>0</v>
      </c>
      <c r="J143" s="8">
        <v>26</v>
      </c>
      <c r="K143" s="8">
        <v>33</v>
      </c>
      <c r="L143" s="77">
        <v>0</v>
      </c>
      <c r="M143" s="15">
        <v>0</v>
      </c>
      <c r="N143" s="15">
        <v>0</v>
      </c>
      <c r="O143" s="15">
        <v>12</v>
      </c>
      <c r="P143" s="15">
        <v>9</v>
      </c>
      <c r="Q143" s="8">
        <f t="shared" si="49"/>
        <v>21</v>
      </c>
      <c r="R143" s="8">
        <f t="shared" si="51"/>
        <v>95.933333333333337</v>
      </c>
      <c r="S143" s="8">
        <f t="shared" si="52"/>
        <v>54</v>
      </c>
      <c r="T143" s="9">
        <f t="shared" si="53"/>
        <v>287.8</v>
      </c>
      <c r="U143" s="9">
        <f t="shared" si="54"/>
        <v>47</v>
      </c>
      <c r="V143" s="22">
        <f t="shared" si="55"/>
        <v>3.2661570535093816</v>
      </c>
      <c r="W143" s="9">
        <f t="shared" si="56"/>
        <v>54</v>
      </c>
      <c r="X143" s="22">
        <f t="shared" si="57"/>
        <v>3.7526059763724811</v>
      </c>
      <c r="Y143" s="59">
        <f t="shared" si="58"/>
        <v>13.064628214037526</v>
      </c>
      <c r="Z143" s="59">
        <f t="shared" si="59"/>
        <v>15.010423905489924</v>
      </c>
    </row>
    <row r="144" spans="1:26" ht="24.95" customHeight="1">
      <c r="A144" s="9">
        <v>3</v>
      </c>
      <c r="B144" s="20">
        <v>1251</v>
      </c>
      <c r="C144" s="4" t="s">
        <v>592</v>
      </c>
      <c r="D144" s="14">
        <v>2272</v>
      </c>
      <c r="E144" s="42">
        <f t="shared" si="50"/>
        <v>454.4</v>
      </c>
      <c r="F144" s="8">
        <v>5</v>
      </c>
      <c r="G144" s="8">
        <v>5</v>
      </c>
      <c r="H144" s="8">
        <v>0</v>
      </c>
      <c r="I144" s="8">
        <v>0</v>
      </c>
      <c r="J144" s="8">
        <v>5</v>
      </c>
      <c r="K144" s="8">
        <v>5</v>
      </c>
      <c r="L144" s="77">
        <v>0</v>
      </c>
      <c r="M144" s="15">
        <v>12</v>
      </c>
      <c r="N144" s="15">
        <v>0</v>
      </c>
      <c r="O144" s="15">
        <v>0</v>
      </c>
      <c r="P144" s="15">
        <v>0</v>
      </c>
      <c r="Q144" s="8">
        <f t="shared" si="49"/>
        <v>12</v>
      </c>
      <c r="R144" s="8">
        <f t="shared" si="51"/>
        <v>151.46666666666667</v>
      </c>
      <c r="S144" s="8">
        <f t="shared" si="52"/>
        <v>17</v>
      </c>
      <c r="T144" s="9">
        <f t="shared" si="53"/>
        <v>454.4</v>
      </c>
      <c r="U144" s="9">
        <f t="shared" si="54"/>
        <v>17</v>
      </c>
      <c r="V144" s="22">
        <f t="shared" si="55"/>
        <v>0.74823943661971826</v>
      </c>
      <c r="W144" s="9">
        <f t="shared" si="56"/>
        <v>17</v>
      </c>
      <c r="X144" s="22">
        <f t="shared" si="57"/>
        <v>0.74823943661971826</v>
      </c>
      <c r="Y144" s="59">
        <f t="shared" si="58"/>
        <v>2.992957746478873</v>
      </c>
      <c r="Z144" s="59">
        <f t="shared" si="59"/>
        <v>2.992957746478873</v>
      </c>
    </row>
    <row r="145" spans="1:26" ht="24.95" customHeight="1">
      <c r="A145" s="9">
        <v>4</v>
      </c>
      <c r="B145" s="20">
        <v>1252</v>
      </c>
      <c r="C145" s="4" t="s">
        <v>593</v>
      </c>
      <c r="D145" s="14">
        <v>1919</v>
      </c>
      <c r="E145" s="42">
        <f t="shared" si="50"/>
        <v>383.8</v>
      </c>
      <c r="F145" s="8">
        <v>8</v>
      </c>
      <c r="G145" s="8">
        <v>9</v>
      </c>
      <c r="H145" s="8">
        <v>0</v>
      </c>
      <c r="I145" s="8">
        <v>0</v>
      </c>
      <c r="J145" s="8">
        <v>8</v>
      </c>
      <c r="K145" s="8">
        <v>9</v>
      </c>
      <c r="L145" s="77">
        <v>0</v>
      </c>
      <c r="M145" s="15">
        <v>12</v>
      </c>
      <c r="N145" s="15">
        <v>0</v>
      </c>
      <c r="O145" s="15">
        <v>27</v>
      </c>
      <c r="P145" s="15">
        <v>12</v>
      </c>
      <c r="Q145" s="8">
        <f t="shared" si="49"/>
        <v>51</v>
      </c>
      <c r="R145" s="8">
        <f t="shared" si="51"/>
        <v>127.93333333333334</v>
      </c>
      <c r="S145" s="8">
        <f t="shared" si="52"/>
        <v>60</v>
      </c>
      <c r="T145" s="9">
        <f t="shared" si="53"/>
        <v>383.8</v>
      </c>
      <c r="U145" s="9">
        <f t="shared" si="54"/>
        <v>59</v>
      </c>
      <c r="V145" s="22">
        <f t="shared" si="55"/>
        <v>3.0745179781136009</v>
      </c>
      <c r="W145" s="9">
        <f t="shared" si="56"/>
        <v>60</v>
      </c>
      <c r="X145" s="22">
        <f t="shared" si="57"/>
        <v>3.1266284523189163</v>
      </c>
      <c r="Y145" s="59">
        <f t="shared" si="58"/>
        <v>12.298071912454404</v>
      </c>
      <c r="Z145" s="59">
        <f t="shared" si="59"/>
        <v>12.506513809275665</v>
      </c>
    </row>
    <row r="146" spans="1:26" ht="24.95" customHeight="1">
      <c r="A146" s="9">
        <v>5</v>
      </c>
      <c r="B146" s="20">
        <v>1253</v>
      </c>
      <c r="C146" s="4" t="s">
        <v>453</v>
      </c>
      <c r="D146" s="14">
        <v>1615</v>
      </c>
      <c r="E146" s="42">
        <f t="shared" si="50"/>
        <v>323</v>
      </c>
      <c r="F146" s="8">
        <v>11</v>
      </c>
      <c r="G146" s="8">
        <v>13</v>
      </c>
      <c r="H146" s="8">
        <v>0</v>
      </c>
      <c r="I146" s="8">
        <v>0</v>
      </c>
      <c r="J146" s="8">
        <v>11</v>
      </c>
      <c r="K146" s="8">
        <v>13</v>
      </c>
      <c r="L146" s="77">
        <v>0</v>
      </c>
      <c r="M146" s="15">
        <v>0</v>
      </c>
      <c r="N146" s="15">
        <v>0</v>
      </c>
      <c r="O146" s="15">
        <v>3</v>
      </c>
      <c r="P146" s="15">
        <v>0</v>
      </c>
      <c r="Q146" s="8">
        <f t="shared" si="49"/>
        <v>3</v>
      </c>
      <c r="R146" s="8">
        <f t="shared" si="51"/>
        <v>107.66666666666667</v>
      </c>
      <c r="S146" s="8">
        <f t="shared" si="52"/>
        <v>16</v>
      </c>
      <c r="T146" s="9">
        <f t="shared" si="53"/>
        <v>323</v>
      </c>
      <c r="U146" s="9">
        <f t="shared" si="54"/>
        <v>14</v>
      </c>
      <c r="V146" s="22">
        <f t="shared" si="55"/>
        <v>0.86687306501547989</v>
      </c>
      <c r="W146" s="9">
        <f t="shared" si="56"/>
        <v>16</v>
      </c>
      <c r="X146" s="22">
        <f t="shared" si="57"/>
        <v>0.99071207430340558</v>
      </c>
      <c r="Y146" s="59">
        <f t="shared" si="58"/>
        <v>3.4674922600619196</v>
      </c>
      <c r="Z146" s="59">
        <f t="shared" si="59"/>
        <v>3.9628482972136223</v>
      </c>
    </row>
    <row r="147" spans="1:26" ht="24.95" customHeight="1">
      <c r="A147" s="9">
        <v>6</v>
      </c>
      <c r="B147" s="20">
        <v>1254</v>
      </c>
      <c r="C147" s="4" t="s">
        <v>454</v>
      </c>
      <c r="D147" s="14">
        <v>1156</v>
      </c>
      <c r="E147" s="42">
        <f t="shared" si="50"/>
        <v>231.2</v>
      </c>
      <c r="F147" s="8">
        <v>3</v>
      </c>
      <c r="G147" s="8">
        <v>3</v>
      </c>
      <c r="H147" s="8">
        <v>0</v>
      </c>
      <c r="I147" s="8">
        <v>0</v>
      </c>
      <c r="J147" s="8">
        <v>3</v>
      </c>
      <c r="K147" s="8">
        <v>3</v>
      </c>
      <c r="L147" s="77">
        <v>1</v>
      </c>
      <c r="M147" s="15">
        <v>16</v>
      </c>
      <c r="N147" s="15">
        <v>2</v>
      </c>
      <c r="O147" s="15">
        <v>0</v>
      </c>
      <c r="P147" s="15">
        <v>0</v>
      </c>
      <c r="Q147" s="8">
        <f t="shared" si="49"/>
        <v>19</v>
      </c>
      <c r="R147" s="8">
        <f t="shared" si="51"/>
        <v>77.066666666666663</v>
      </c>
      <c r="S147" s="8">
        <f t="shared" si="52"/>
        <v>22</v>
      </c>
      <c r="T147" s="9">
        <f t="shared" si="53"/>
        <v>231.2</v>
      </c>
      <c r="U147" s="9">
        <f t="shared" si="54"/>
        <v>22</v>
      </c>
      <c r="V147" s="22">
        <f t="shared" si="55"/>
        <v>1.9031141868512111</v>
      </c>
      <c r="W147" s="9">
        <f t="shared" si="56"/>
        <v>22</v>
      </c>
      <c r="X147" s="22">
        <f t="shared" si="57"/>
        <v>1.9031141868512111</v>
      </c>
      <c r="Y147" s="59">
        <f t="shared" si="58"/>
        <v>7.6124567474048446</v>
      </c>
      <c r="Z147" s="59">
        <f t="shared" si="59"/>
        <v>7.6124567474048446</v>
      </c>
    </row>
    <row r="148" spans="1:26" ht="24.95" customHeight="1">
      <c r="A148" s="9">
        <v>7</v>
      </c>
      <c r="B148" s="20">
        <v>1255</v>
      </c>
      <c r="C148" s="4" t="s">
        <v>594</v>
      </c>
      <c r="D148" s="14">
        <v>3115</v>
      </c>
      <c r="E148" s="42">
        <f t="shared" si="50"/>
        <v>623</v>
      </c>
      <c r="F148" s="8">
        <v>57</v>
      </c>
      <c r="G148" s="8">
        <v>62</v>
      </c>
      <c r="H148" s="8">
        <v>0</v>
      </c>
      <c r="I148" s="8">
        <v>0</v>
      </c>
      <c r="J148" s="8">
        <v>57</v>
      </c>
      <c r="K148" s="8">
        <v>62</v>
      </c>
      <c r="L148" s="77">
        <v>0</v>
      </c>
      <c r="M148" s="15">
        <v>30</v>
      </c>
      <c r="N148" s="15">
        <v>44</v>
      </c>
      <c r="O148" s="15">
        <v>3</v>
      </c>
      <c r="P148" s="15">
        <v>2</v>
      </c>
      <c r="Q148" s="8">
        <f t="shared" si="49"/>
        <v>79</v>
      </c>
      <c r="R148" s="8">
        <f t="shared" si="51"/>
        <v>207.66666666666666</v>
      </c>
      <c r="S148" s="8">
        <f t="shared" si="52"/>
        <v>141</v>
      </c>
      <c r="T148" s="9">
        <f t="shared" si="53"/>
        <v>623</v>
      </c>
      <c r="U148" s="9">
        <f t="shared" si="54"/>
        <v>136</v>
      </c>
      <c r="V148" s="22">
        <f t="shared" si="55"/>
        <v>4.3659711075441416</v>
      </c>
      <c r="W148" s="9">
        <f t="shared" si="56"/>
        <v>141</v>
      </c>
      <c r="X148" s="22">
        <f t="shared" si="57"/>
        <v>4.526484751203852</v>
      </c>
      <c r="Y148" s="59">
        <f t="shared" si="58"/>
        <v>17.463884430176567</v>
      </c>
      <c r="Z148" s="59">
        <f t="shared" si="59"/>
        <v>18.105939004815408</v>
      </c>
    </row>
    <row r="149" spans="1:26" ht="24.95" customHeight="1">
      <c r="A149" s="9">
        <v>8</v>
      </c>
      <c r="B149" s="20">
        <v>1256</v>
      </c>
      <c r="C149" s="4" t="s">
        <v>595</v>
      </c>
      <c r="D149" s="14">
        <v>1675</v>
      </c>
      <c r="E149" s="42">
        <f t="shared" si="50"/>
        <v>335</v>
      </c>
      <c r="F149" s="8">
        <v>4</v>
      </c>
      <c r="G149" s="8">
        <v>5</v>
      </c>
      <c r="H149" s="8">
        <v>0</v>
      </c>
      <c r="I149" s="8">
        <v>0</v>
      </c>
      <c r="J149" s="8">
        <v>4</v>
      </c>
      <c r="K149" s="8">
        <v>5</v>
      </c>
      <c r="L149" s="77">
        <v>0</v>
      </c>
      <c r="M149" s="15">
        <v>6</v>
      </c>
      <c r="N149" s="15">
        <v>0</v>
      </c>
      <c r="O149" s="15">
        <v>0</v>
      </c>
      <c r="P149" s="15">
        <v>1</v>
      </c>
      <c r="Q149" s="8">
        <f t="shared" si="49"/>
        <v>7</v>
      </c>
      <c r="R149" s="8">
        <f t="shared" si="51"/>
        <v>111.66666666666667</v>
      </c>
      <c r="S149" s="8">
        <f t="shared" si="52"/>
        <v>12</v>
      </c>
      <c r="T149" s="9">
        <f t="shared" si="53"/>
        <v>335</v>
      </c>
      <c r="U149" s="9">
        <f t="shared" si="54"/>
        <v>11</v>
      </c>
      <c r="V149" s="22">
        <f t="shared" si="55"/>
        <v>0.65671641791044777</v>
      </c>
      <c r="W149" s="9">
        <f t="shared" si="56"/>
        <v>12</v>
      </c>
      <c r="X149" s="22">
        <f t="shared" si="57"/>
        <v>0.71641791044776115</v>
      </c>
      <c r="Y149" s="59">
        <f t="shared" si="58"/>
        <v>2.6268656716417911</v>
      </c>
      <c r="Z149" s="59">
        <f t="shared" si="59"/>
        <v>2.8656716417910446</v>
      </c>
    </row>
    <row r="150" spans="1:26" ht="24.95" customHeight="1">
      <c r="A150" s="9">
        <v>9</v>
      </c>
      <c r="B150" s="20">
        <v>1257</v>
      </c>
      <c r="C150" s="4" t="s">
        <v>596</v>
      </c>
      <c r="D150" s="14">
        <v>2378</v>
      </c>
      <c r="E150" s="42">
        <f t="shared" si="50"/>
        <v>475.6</v>
      </c>
      <c r="F150" s="8">
        <v>64</v>
      </c>
      <c r="G150" s="8">
        <v>70</v>
      </c>
      <c r="H150" s="8">
        <v>0</v>
      </c>
      <c r="I150" s="8">
        <v>0</v>
      </c>
      <c r="J150" s="8">
        <v>64</v>
      </c>
      <c r="K150" s="8">
        <v>70</v>
      </c>
      <c r="L150" s="77">
        <v>0</v>
      </c>
      <c r="M150" s="15">
        <v>32</v>
      </c>
      <c r="N150" s="15">
        <v>109</v>
      </c>
      <c r="O150" s="15">
        <v>7</v>
      </c>
      <c r="P150" s="15">
        <v>29</v>
      </c>
      <c r="Q150" s="8">
        <f t="shared" si="49"/>
        <v>177</v>
      </c>
      <c r="R150" s="8">
        <f t="shared" si="51"/>
        <v>158.53333333333333</v>
      </c>
      <c r="S150" s="62">
        <f t="shared" si="52"/>
        <v>247</v>
      </c>
      <c r="T150" s="9">
        <f t="shared" si="53"/>
        <v>475.6</v>
      </c>
      <c r="U150" s="9">
        <f t="shared" si="54"/>
        <v>241</v>
      </c>
      <c r="V150" s="22">
        <f t="shared" si="55"/>
        <v>10.134566862910008</v>
      </c>
      <c r="W150" s="9">
        <f t="shared" si="56"/>
        <v>247</v>
      </c>
      <c r="X150" s="22">
        <f t="shared" si="57"/>
        <v>10.386879730866275</v>
      </c>
      <c r="Y150" s="59">
        <f t="shared" si="58"/>
        <v>40.538267451640031</v>
      </c>
      <c r="Z150" s="59">
        <f t="shared" si="59"/>
        <v>41.547518923465098</v>
      </c>
    </row>
    <row r="151" spans="1:26" ht="24.95" customHeight="1">
      <c r="A151" s="9">
        <v>10</v>
      </c>
      <c r="B151" s="20">
        <v>1258</v>
      </c>
      <c r="C151" s="4" t="s">
        <v>579</v>
      </c>
      <c r="D151" s="14">
        <v>1430</v>
      </c>
      <c r="E151" s="42">
        <f t="shared" si="50"/>
        <v>286</v>
      </c>
      <c r="F151" s="8">
        <v>12</v>
      </c>
      <c r="G151" s="8">
        <v>16</v>
      </c>
      <c r="H151" s="8">
        <v>0</v>
      </c>
      <c r="I151" s="8">
        <v>0</v>
      </c>
      <c r="J151" s="8">
        <v>12</v>
      </c>
      <c r="K151" s="8">
        <v>16</v>
      </c>
      <c r="L151" s="77">
        <v>0</v>
      </c>
      <c r="M151" s="15">
        <v>7</v>
      </c>
      <c r="N151" s="15">
        <v>0</v>
      </c>
      <c r="O151" s="15">
        <v>0</v>
      </c>
      <c r="P151" s="15">
        <v>0</v>
      </c>
      <c r="Q151" s="8">
        <f t="shared" si="49"/>
        <v>7</v>
      </c>
      <c r="R151" s="8">
        <f t="shared" si="51"/>
        <v>95.333333333333329</v>
      </c>
      <c r="S151" s="8">
        <f t="shared" si="52"/>
        <v>23</v>
      </c>
      <c r="T151" s="9">
        <f t="shared" si="53"/>
        <v>286</v>
      </c>
      <c r="U151" s="9">
        <f t="shared" si="54"/>
        <v>19</v>
      </c>
      <c r="V151" s="22">
        <f t="shared" si="55"/>
        <v>1.3286713286713288</v>
      </c>
      <c r="W151" s="9">
        <f t="shared" si="56"/>
        <v>23</v>
      </c>
      <c r="X151" s="22">
        <f t="shared" si="57"/>
        <v>1.6083916083916083</v>
      </c>
      <c r="Y151" s="59">
        <f t="shared" si="58"/>
        <v>5.314685314685315</v>
      </c>
      <c r="Z151" s="59">
        <f t="shared" si="59"/>
        <v>6.4335664335664333</v>
      </c>
    </row>
    <row r="152" spans="1:26" ht="24.95" customHeight="1">
      <c r="A152" s="9">
        <v>11</v>
      </c>
      <c r="B152" s="20">
        <v>1259</v>
      </c>
      <c r="C152" s="4" t="s">
        <v>455</v>
      </c>
      <c r="D152" s="14">
        <v>3024</v>
      </c>
      <c r="E152" s="42">
        <f t="shared" si="50"/>
        <v>604.79999999999995</v>
      </c>
      <c r="F152" s="8">
        <v>76</v>
      </c>
      <c r="G152" s="8">
        <v>121</v>
      </c>
      <c r="H152" s="8">
        <v>0</v>
      </c>
      <c r="I152" s="8">
        <v>0</v>
      </c>
      <c r="J152" s="8">
        <v>76</v>
      </c>
      <c r="K152" s="8">
        <v>121</v>
      </c>
      <c r="L152" s="77">
        <v>0</v>
      </c>
      <c r="M152" s="15">
        <v>38</v>
      </c>
      <c r="N152" s="15">
        <v>15</v>
      </c>
      <c r="O152" s="15">
        <v>85</v>
      </c>
      <c r="P152" s="15">
        <v>29</v>
      </c>
      <c r="Q152" s="8">
        <f t="shared" si="49"/>
        <v>167</v>
      </c>
      <c r="R152" s="8">
        <f t="shared" si="51"/>
        <v>201.6</v>
      </c>
      <c r="S152" s="8">
        <f t="shared" si="52"/>
        <v>288</v>
      </c>
      <c r="T152" s="9">
        <f t="shared" si="53"/>
        <v>604.79999999999995</v>
      </c>
      <c r="U152" s="9">
        <f t="shared" si="54"/>
        <v>243</v>
      </c>
      <c r="V152" s="22">
        <f t="shared" si="55"/>
        <v>8.0357142857142865</v>
      </c>
      <c r="W152" s="9">
        <f t="shared" si="56"/>
        <v>288</v>
      </c>
      <c r="X152" s="22">
        <f t="shared" si="57"/>
        <v>9.5238095238095237</v>
      </c>
      <c r="Y152" s="59">
        <f t="shared" si="58"/>
        <v>32.142857142857146</v>
      </c>
      <c r="Z152" s="59">
        <f t="shared" si="59"/>
        <v>38.095238095238095</v>
      </c>
    </row>
    <row r="153" spans="1:26" ht="24.95" customHeight="1">
      <c r="A153" s="9">
        <v>12</v>
      </c>
      <c r="B153" s="20">
        <v>1260</v>
      </c>
      <c r="C153" s="4" t="s">
        <v>518</v>
      </c>
      <c r="D153" s="14">
        <v>1558</v>
      </c>
      <c r="E153" s="42">
        <f t="shared" si="50"/>
        <v>311.60000000000002</v>
      </c>
      <c r="F153" s="8">
        <v>85</v>
      </c>
      <c r="G153" s="8">
        <v>116</v>
      </c>
      <c r="H153" s="8">
        <v>0</v>
      </c>
      <c r="I153" s="8">
        <v>0</v>
      </c>
      <c r="J153" s="8">
        <v>85</v>
      </c>
      <c r="K153" s="8">
        <v>116</v>
      </c>
      <c r="L153" s="77">
        <v>1</v>
      </c>
      <c r="M153" s="15">
        <v>22</v>
      </c>
      <c r="N153" s="15">
        <v>6</v>
      </c>
      <c r="O153" s="15">
        <v>20</v>
      </c>
      <c r="P153" s="15">
        <v>63</v>
      </c>
      <c r="Q153" s="8">
        <f t="shared" si="49"/>
        <v>112</v>
      </c>
      <c r="R153" s="8">
        <f t="shared" si="51"/>
        <v>103.86666666666667</v>
      </c>
      <c r="S153" s="8">
        <f t="shared" si="52"/>
        <v>228</v>
      </c>
      <c r="T153" s="9">
        <f t="shared" si="53"/>
        <v>311.60000000000002</v>
      </c>
      <c r="U153" s="9">
        <f t="shared" si="54"/>
        <v>197</v>
      </c>
      <c r="V153" s="22">
        <f t="shared" si="55"/>
        <v>12.644415917843389</v>
      </c>
      <c r="W153" s="9">
        <f t="shared" si="56"/>
        <v>228</v>
      </c>
      <c r="X153" s="22">
        <f t="shared" si="57"/>
        <v>14.634146341463415</v>
      </c>
      <c r="Y153" s="59">
        <f t="shared" si="58"/>
        <v>50.577663671373557</v>
      </c>
      <c r="Z153" s="59">
        <f t="shared" si="59"/>
        <v>58.536585365853661</v>
      </c>
    </row>
    <row r="154" spans="1:26" ht="24.95" customHeight="1">
      <c r="A154" s="9">
        <v>13</v>
      </c>
      <c r="B154" s="20">
        <v>1261</v>
      </c>
      <c r="C154" s="4" t="s">
        <v>456</v>
      </c>
      <c r="D154" s="32">
        <v>3296</v>
      </c>
      <c r="E154" s="42">
        <f t="shared" si="50"/>
        <v>659.2</v>
      </c>
      <c r="F154" s="8">
        <v>10</v>
      </c>
      <c r="G154" s="8">
        <v>12</v>
      </c>
      <c r="H154" s="8">
        <v>0</v>
      </c>
      <c r="I154" s="8">
        <v>0</v>
      </c>
      <c r="J154" s="8">
        <v>10</v>
      </c>
      <c r="K154" s="8">
        <v>12</v>
      </c>
      <c r="L154" s="74">
        <v>0</v>
      </c>
      <c r="M154" s="8">
        <v>0</v>
      </c>
      <c r="N154" s="8">
        <v>0</v>
      </c>
      <c r="O154" s="8">
        <v>0</v>
      </c>
      <c r="P154" s="8">
        <v>0</v>
      </c>
      <c r="Q154" s="8">
        <f t="shared" si="49"/>
        <v>0</v>
      </c>
      <c r="R154" s="8">
        <f t="shared" si="51"/>
        <v>219.73333333333335</v>
      </c>
      <c r="S154" s="8">
        <f t="shared" si="52"/>
        <v>12</v>
      </c>
      <c r="T154" s="9">
        <f t="shared" si="53"/>
        <v>659.2</v>
      </c>
      <c r="U154" s="9">
        <f t="shared" si="54"/>
        <v>10</v>
      </c>
      <c r="V154" s="22">
        <f t="shared" si="55"/>
        <v>0.30339805825242716</v>
      </c>
      <c r="W154" s="9">
        <f t="shared" si="56"/>
        <v>12</v>
      </c>
      <c r="X154" s="22">
        <f t="shared" si="57"/>
        <v>0.36407766990291263</v>
      </c>
      <c r="Y154" s="59">
        <f t="shared" si="58"/>
        <v>1.2135922330097086</v>
      </c>
      <c r="Z154" s="59">
        <f t="shared" si="59"/>
        <v>1.4563106796116505</v>
      </c>
    </row>
    <row r="155" spans="1:26" ht="24.95" customHeight="1">
      <c r="A155" s="9">
        <v>14</v>
      </c>
      <c r="B155" s="20">
        <v>1262</v>
      </c>
      <c r="C155" s="4" t="s">
        <v>519</v>
      </c>
      <c r="D155" s="14">
        <v>2031</v>
      </c>
      <c r="E155" s="42">
        <f t="shared" si="50"/>
        <v>406.2</v>
      </c>
      <c r="F155" s="8">
        <v>79</v>
      </c>
      <c r="G155" s="8">
        <v>115</v>
      </c>
      <c r="H155" s="8">
        <v>0</v>
      </c>
      <c r="I155" s="8">
        <v>0</v>
      </c>
      <c r="J155" s="8">
        <v>79</v>
      </c>
      <c r="K155" s="8">
        <v>115</v>
      </c>
      <c r="L155" s="77">
        <v>0</v>
      </c>
      <c r="M155" s="15">
        <v>19</v>
      </c>
      <c r="N155" s="15">
        <v>7</v>
      </c>
      <c r="O155" s="15">
        <v>46</v>
      </c>
      <c r="P155" s="15">
        <v>22</v>
      </c>
      <c r="Q155" s="8">
        <f t="shared" si="49"/>
        <v>94</v>
      </c>
      <c r="R155" s="8">
        <f t="shared" si="51"/>
        <v>135.4</v>
      </c>
      <c r="S155" s="8">
        <f t="shared" si="52"/>
        <v>209</v>
      </c>
      <c r="T155" s="9">
        <f t="shared" si="53"/>
        <v>406.2</v>
      </c>
      <c r="U155" s="9">
        <f t="shared" si="54"/>
        <v>173</v>
      </c>
      <c r="V155" s="22">
        <f t="shared" si="55"/>
        <v>8.5179714426390944</v>
      </c>
      <c r="W155" s="9">
        <f t="shared" si="56"/>
        <v>209</v>
      </c>
      <c r="X155" s="22">
        <f t="shared" si="57"/>
        <v>10.290497291974397</v>
      </c>
      <c r="Y155" s="59">
        <f t="shared" si="58"/>
        <v>34.071885770556378</v>
      </c>
      <c r="Z155" s="59">
        <f t="shared" si="59"/>
        <v>41.161989167897588</v>
      </c>
    </row>
    <row r="156" spans="1:26" ht="24.95" customHeight="1">
      <c r="A156" s="9">
        <v>15</v>
      </c>
      <c r="B156" s="20">
        <v>1263</v>
      </c>
      <c r="C156" s="4" t="s">
        <v>597</v>
      </c>
      <c r="D156" s="14">
        <v>716</v>
      </c>
      <c r="E156" s="42">
        <f t="shared" si="50"/>
        <v>143.19999999999999</v>
      </c>
      <c r="F156" s="8">
        <v>4</v>
      </c>
      <c r="G156" s="8">
        <v>4</v>
      </c>
      <c r="H156" s="8">
        <v>0</v>
      </c>
      <c r="I156" s="8">
        <v>0</v>
      </c>
      <c r="J156" s="8">
        <v>4</v>
      </c>
      <c r="K156" s="8">
        <v>4</v>
      </c>
      <c r="L156" s="77">
        <v>0</v>
      </c>
      <c r="M156" s="15">
        <v>4</v>
      </c>
      <c r="N156" s="15">
        <v>0</v>
      </c>
      <c r="O156" s="15">
        <v>0</v>
      </c>
      <c r="P156" s="15">
        <v>0</v>
      </c>
      <c r="Q156" s="8">
        <f t="shared" si="49"/>
        <v>4</v>
      </c>
      <c r="R156" s="8">
        <f t="shared" si="51"/>
        <v>47.733333333333327</v>
      </c>
      <c r="S156" s="8">
        <f t="shared" si="52"/>
        <v>8</v>
      </c>
      <c r="T156" s="9">
        <f t="shared" si="53"/>
        <v>143.19999999999999</v>
      </c>
      <c r="U156" s="9">
        <f t="shared" si="54"/>
        <v>8</v>
      </c>
      <c r="V156" s="22">
        <f t="shared" si="55"/>
        <v>1.1173184357541899</v>
      </c>
      <c r="W156" s="9">
        <f t="shared" si="56"/>
        <v>8</v>
      </c>
      <c r="X156" s="22">
        <f t="shared" si="57"/>
        <v>1.1173184357541899</v>
      </c>
      <c r="Y156" s="59">
        <f t="shared" si="58"/>
        <v>4.4692737430167595</v>
      </c>
      <c r="Z156" s="59">
        <f t="shared" si="59"/>
        <v>4.4692737430167595</v>
      </c>
    </row>
    <row r="157" spans="1:26" ht="24.95" customHeight="1">
      <c r="A157" s="9">
        <v>16</v>
      </c>
      <c r="B157" s="20">
        <v>1264</v>
      </c>
      <c r="C157" s="4" t="s">
        <v>457</v>
      </c>
      <c r="D157" s="14">
        <v>1814</v>
      </c>
      <c r="E157" s="42">
        <f t="shared" si="50"/>
        <v>362.8</v>
      </c>
      <c r="F157" s="8">
        <v>64</v>
      </c>
      <c r="G157" s="8">
        <v>76</v>
      </c>
      <c r="H157" s="8">
        <v>0</v>
      </c>
      <c r="I157" s="8">
        <v>0</v>
      </c>
      <c r="J157" s="8">
        <v>64</v>
      </c>
      <c r="K157" s="8">
        <v>76</v>
      </c>
      <c r="L157" s="77">
        <v>0</v>
      </c>
      <c r="M157" s="15">
        <v>24</v>
      </c>
      <c r="N157" s="15">
        <v>44</v>
      </c>
      <c r="O157" s="15">
        <v>1</v>
      </c>
      <c r="P157" s="15">
        <v>18</v>
      </c>
      <c r="Q157" s="8">
        <f t="shared" si="49"/>
        <v>87</v>
      </c>
      <c r="R157" s="8">
        <f t="shared" si="51"/>
        <v>120.93333333333334</v>
      </c>
      <c r="S157" s="62">
        <f t="shared" si="52"/>
        <v>163</v>
      </c>
      <c r="T157" s="9">
        <f t="shared" si="53"/>
        <v>362.8</v>
      </c>
      <c r="U157" s="9">
        <f t="shared" si="54"/>
        <v>151</v>
      </c>
      <c r="V157" s="22">
        <f t="shared" si="55"/>
        <v>8.3241455347298778</v>
      </c>
      <c r="W157" s="9">
        <f t="shared" si="56"/>
        <v>163</v>
      </c>
      <c r="X157" s="22">
        <f t="shared" si="57"/>
        <v>8.9856670341786113</v>
      </c>
      <c r="Y157" s="59">
        <f t="shared" si="58"/>
        <v>33.296582138919511</v>
      </c>
      <c r="Z157" s="59">
        <f t="shared" si="59"/>
        <v>35.942668136714445</v>
      </c>
    </row>
    <row r="158" spans="1:26" ht="24.95" customHeight="1">
      <c r="A158" s="9">
        <v>17</v>
      </c>
      <c r="B158" s="20">
        <v>10773</v>
      </c>
      <c r="C158" s="4" t="s">
        <v>404</v>
      </c>
      <c r="D158" s="14">
        <v>5655</v>
      </c>
      <c r="E158" s="42">
        <f t="shared" si="50"/>
        <v>1131</v>
      </c>
      <c r="F158" s="8">
        <v>960</v>
      </c>
      <c r="G158" s="8">
        <v>1241</v>
      </c>
      <c r="H158" s="8">
        <v>0</v>
      </c>
      <c r="I158" s="8">
        <v>0</v>
      </c>
      <c r="J158" s="8">
        <v>960</v>
      </c>
      <c r="K158" s="8">
        <v>1241</v>
      </c>
      <c r="L158" s="77">
        <v>0</v>
      </c>
      <c r="M158" s="15">
        <v>16</v>
      </c>
      <c r="N158" s="15">
        <v>27</v>
      </c>
      <c r="O158" s="15">
        <v>72</v>
      </c>
      <c r="P158" s="15">
        <v>34</v>
      </c>
      <c r="Q158" s="8">
        <f t="shared" si="49"/>
        <v>149</v>
      </c>
      <c r="R158" s="8">
        <f t="shared" si="51"/>
        <v>377</v>
      </c>
      <c r="S158" s="8">
        <f t="shared" si="52"/>
        <v>1390</v>
      </c>
      <c r="T158" s="9">
        <f t="shared" si="53"/>
        <v>1131</v>
      </c>
      <c r="U158" s="9">
        <f t="shared" si="54"/>
        <v>1109</v>
      </c>
      <c r="V158" s="22">
        <f t="shared" si="55"/>
        <v>19.610963748894783</v>
      </c>
      <c r="W158" s="9">
        <f t="shared" si="56"/>
        <v>1390</v>
      </c>
      <c r="X158" s="22">
        <f t="shared" si="57"/>
        <v>24.580017683465961</v>
      </c>
      <c r="Y158" s="59">
        <f t="shared" si="58"/>
        <v>78.44385499557913</v>
      </c>
      <c r="Z158" s="59">
        <f t="shared" si="59"/>
        <v>98.320070733863844</v>
      </c>
    </row>
    <row r="159" spans="1:26" s="37" customFormat="1" ht="24.95" customHeight="1">
      <c r="A159" s="16" t="s">
        <v>382</v>
      </c>
      <c r="B159" s="21"/>
      <c r="C159" s="18"/>
      <c r="D159" s="18">
        <f>SUM(D142:D158)</f>
        <v>38114</v>
      </c>
      <c r="E159" s="18">
        <f t="shared" ref="E159:U159" si="62">SUM(E142:E158)</f>
        <v>7622.7999999999993</v>
      </c>
      <c r="F159" s="18">
        <f t="shared" si="62"/>
        <v>1475</v>
      </c>
      <c r="G159" s="18">
        <f t="shared" si="62"/>
        <v>1909</v>
      </c>
      <c r="H159" s="18">
        <f t="shared" si="62"/>
        <v>0</v>
      </c>
      <c r="I159" s="18">
        <f t="shared" si="62"/>
        <v>0</v>
      </c>
      <c r="J159" s="18">
        <f t="shared" si="62"/>
        <v>1475</v>
      </c>
      <c r="K159" s="18">
        <f t="shared" si="62"/>
        <v>1909</v>
      </c>
      <c r="L159" s="78">
        <f t="shared" si="62"/>
        <v>2</v>
      </c>
      <c r="M159" s="18">
        <f t="shared" si="62"/>
        <v>268</v>
      </c>
      <c r="N159" s="18">
        <f t="shared" si="62"/>
        <v>259</v>
      </c>
      <c r="O159" s="18">
        <f t="shared" si="62"/>
        <v>318</v>
      </c>
      <c r="P159" s="18">
        <f t="shared" si="62"/>
        <v>225</v>
      </c>
      <c r="Q159" s="18">
        <f t="shared" si="62"/>
        <v>1072</v>
      </c>
      <c r="R159" s="18">
        <f t="shared" si="62"/>
        <v>2540.9333333333334</v>
      </c>
      <c r="S159" s="18">
        <f t="shared" si="62"/>
        <v>2981</v>
      </c>
      <c r="T159" s="18">
        <f t="shared" si="62"/>
        <v>7622.7999999999993</v>
      </c>
      <c r="U159" s="18">
        <f t="shared" si="62"/>
        <v>2547</v>
      </c>
      <c r="V159" s="23">
        <f t="shared" si="55"/>
        <v>6.6825838274649731</v>
      </c>
      <c r="W159" s="16">
        <f t="shared" si="56"/>
        <v>2981</v>
      </c>
      <c r="X159" s="23">
        <f t="shared" si="57"/>
        <v>7.8212730230361549</v>
      </c>
      <c r="Y159" s="63">
        <f t="shared" si="58"/>
        <v>26.730335309859893</v>
      </c>
      <c r="Z159" s="63">
        <f t="shared" si="59"/>
        <v>31.28509209214462</v>
      </c>
    </row>
    <row r="160" spans="1:26" ht="24.95" customHeight="1">
      <c r="A160" s="9">
        <v>1</v>
      </c>
      <c r="B160" s="20">
        <v>1265</v>
      </c>
      <c r="C160" s="4" t="s">
        <v>467</v>
      </c>
      <c r="D160" s="14">
        <v>2806</v>
      </c>
      <c r="E160" s="42">
        <f t="shared" si="50"/>
        <v>561.20000000000005</v>
      </c>
      <c r="F160" s="8">
        <v>13</v>
      </c>
      <c r="G160" s="8">
        <v>14</v>
      </c>
      <c r="H160" s="8">
        <v>0</v>
      </c>
      <c r="I160" s="8">
        <v>0</v>
      </c>
      <c r="J160" s="8">
        <v>13</v>
      </c>
      <c r="K160" s="8">
        <v>14</v>
      </c>
      <c r="L160" s="77">
        <v>0</v>
      </c>
      <c r="M160" s="15">
        <v>4</v>
      </c>
      <c r="N160" s="15">
        <v>0</v>
      </c>
      <c r="O160" s="15">
        <v>0</v>
      </c>
      <c r="P160" s="15">
        <v>0</v>
      </c>
      <c r="Q160" s="8">
        <f t="shared" si="49"/>
        <v>4</v>
      </c>
      <c r="R160" s="8">
        <f t="shared" si="51"/>
        <v>187.06666666666669</v>
      </c>
      <c r="S160" s="8">
        <f t="shared" si="52"/>
        <v>18</v>
      </c>
      <c r="T160" s="9">
        <f t="shared" si="53"/>
        <v>561.20000000000005</v>
      </c>
      <c r="U160" s="9">
        <f t="shared" si="54"/>
        <v>17</v>
      </c>
      <c r="V160" s="22">
        <f t="shared" si="55"/>
        <v>0.60584461867426942</v>
      </c>
      <c r="W160" s="9">
        <f t="shared" si="56"/>
        <v>18</v>
      </c>
      <c r="X160" s="22">
        <f t="shared" si="57"/>
        <v>0.64148253741981465</v>
      </c>
      <c r="Y160" s="59">
        <f t="shared" si="58"/>
        <v>2.4233784746970777</v>
      </c>
      <c r="Z160" s="59">
        <f t="shared" si="59"/>
        <v>2.5659301496792586</v>
      </c>
    </row>
    <row r="161" spans="1:26" ht="24.95" customHeight="1">
      <c r="A161" s="9">
        <v>2</v>
      </c>
      <c r="B161" s="20">
        <v>1266</v>
      </c>
      <c r="C161" s="4" t="s">
        <v>598</v>
      </c>
      <c r="D161" s="14">
        <v>1629</v>
      </c>
      <c r="E161" s="42">
        <f t="shared" si="50"/>
        <v>325.8</v>
      </c>
      <c r="F161" s="8">
        <v>23</v>
      </c>
      <c r="G161" s="8">
        <v>25</v>
      </c>
      <c r="H161" s="8">
        <v>0</v>
      </c>
      <c r="I161" s="8">
        <v>0</v>
      </c>
      <c r="J161" s="8">
        <v>23</v>
      </c>
      <c r="K161" s="8">
        <v>25</v>
      </c>
      <c r="L161" s="77">
        <v>0</v>
      </c>
      <c r="M161" s="15">
        <v>6</v>
      </c>
      <c r="N161" s="15">
        <v>0</v>
      </c>
      <c r="O161" s="15">
        <v>0</v>
      </c>
      <c r="P161" s="15">
        <v>0</v>
      </c>
      <c r="Q161" s="8">
        <f t="shared" si="49"/>
        <v>6</v>
      </c>
      <c r="R161" s="8">
        <f t="shared" si="51"/>
        <v>108.60000000000001</v>
      </c>
      <c r="S161" s="8">
        <f t="shared" si="52"/>
        <v>31</v>
      </c>
      <c r="T161" s="9">
        <f t="shared" si="53"/>
        <v>325.8</v>
      </c>
      <c r="U161" s="9">
        <f t="shared" si="54"/>
        <v>29</v>
      </c>
      <c r="V161" s="22">
        <f t="shared" si="55"/>
        <v>1.780233271945979</v>
      </c>
      <c r="W161" s="9">
        <f t="shared" si="56"/>
        <v>31</v>
      </c>
      <c r="X161" s="22">
        <f t="shared" si="57"/>
        <v>1.9030079803560467</v>
      </c>
      <c r="Y161" s="59">
        <f t="shared" si="58"/>
        <v>7.1209330877839161</v>
      </c>
      <c r="Z161" s="59">
        <f t="shared" si="59"/>
        <v>7.6120319214241867</v>
      </c>
    </row>
    <row r="162" spans="1:26" ht="24.95" customHeight="1">
      <c r="A162" s="9">
        <v>3</v>
      </c>
      <c r="B162" s="20">
        <v>1267</v>
      </c>
      <c r="C162" s="4" t="s">
        <v>599</v>
      </c>
      <c r="D162" s="14">
        <v>3052</v>
      </c>
      <c r="E162" s="42">
        <f t="shared" si="50"/>
        <v>610.4</v>
      </c>
      <c r="F162" s="8">
        <v>28</v>
      </c>
      <c r="G162" s="8">
        <v>29</v>
      </c>
      <c r="H162" s="8">
        <v>0</v>
      </c>
      <c r="I162" s="8">
        <v>0</v>
      </c>
      <c r="J162" s="8">
        <v>28</v>
      </c>
      <c r="K162" s="8">
        <v>29</v>
      </c>
      <c r="L162" s="77">
        <v>0</v>
      </c>
      <c r="M162" s="15">
        <v>2</v>
      </c>
      <c r="N162" s="15">
        <v>3</v>
      </c>
      <c r="O162" s="15">
        <v>0</v>
      </c>
      <c r="P162" s="15">
        <v>0</v>
      </c>
      <c r="Q162" s="8">
        <f t="shared" si="49"/>
        <v>5</v>
      </c>
      <c r="R162" s="8">
        <f t="shared" si="51"/>
        <v>203.46666666666667</v>
      </c>
      <c r="S162" s="8">
        <f t="shared" si="52"/>
        <v>34</v>
      </c>
      <c r="T162" s="9">
        <f t="shared" si="53"/>
        <v>610.4</v>
      </c>
      <c r="U162" s="9">
        <f t="shared" si="54"/>
        <v>33</v>
      </c>
      <c r="V162" s="22">
        <f t="shared" si="55"/>
        <v>1.0812581913499344</v>
      </c>
      <c r="W162" s="9">
        <f t="shared" si="56"/>
        <v>34</v>
      </c>
      <c r="X162" s="22">
        <f t="shared" si="57"/>
        <v>1.1140235910878113</v>
      </c>
      <c r="Y162" s="59">
        <f t="shared" si="58"/>
        <v>4.3250327653997376</v>
      </c>
      <c r="Z162" s="59">
        <f t="shared" si="59"/>
        <v>4.4560943643512454</v>
      </c>
    </row>
    <row r="163" spans="1:26" ht="24.95" customHeight="1">
      <c r="A163" s="9">
        <v>4</v>
      </c>
      <c r="B163" s="20">
        <v>1268</v>
      </c>
      <c r="C163" s="43" t="s">
        <v>466</v>
      </c>
      <c r="D163" s="14">
        <v>2298</v>
      </c>
      <c r="E163" s="42">
        <f t="shared" si="50"/>
        <v>459.6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74">
        <v>0</v>
      </c>
      <c r="M163" s="53">
        <v>0</v>
      </c>
      <c r="N163" s="53">
        <v>0</v>
      </c>
      <c r="O163" s="53">
        <v>0</v>
      </c>
      <c r="P163" s="53">
        <v>0</v>
      </c>
      <c r="Q163" s="53">
        <f t="shared" si="49"/>
        <v>0</v>
      </c>
      <c r="R163" s="8">
        <f t="shared" si="51"/>
        <v>153.20000000000002</v>
      </c>
      <c r="S163" s="8">
        <f t="shared" si="52"/>
        <v>0</v>
      </c>
      <c r="T163" s="9">
        <f t="shared" si="53"/>
        <v>459.6</v>
      </c>
      <c r="U163" s="9">
        <f t="shared" si="54"/>
        <v>0</v>
      </c>
      <c r="V163" s="22">
        <f t="shared" si="55"/>
        <v>0</v>
      </c>
      <c r="W163" s="9">
        <f t="shared" si="56"/>
        <v>0</v>
      </c>
      <c r="X163" s="22">
        <f t="shared" si="57"/>
        <v>0</v>
      </c>
      <c r="Y163" s="59">
        <f t="shared" si="58"/>
        <v>0</v>
      </c>
      <c r="Z163" s="59">
        <f t="shared" si="59"/>
        <v>0</v>
      </c>
    </row>
    <row r="164" spans="1:26" ht="24.95" customHeight="1">
      <c r="A164" s="9">
        <v>5</v>
      </c>
      <c r="B164" s="20">
        <v>1269</v>
      </c>
      <c r="C164" s="4" t="s">
        <v>464</v>
      </c>
      <c r="D164" s="14">
        <v>1901</v>
      </c>
      <c r="E164" s="42">
        <f t="shared" si="50"/>
        <v>380.2</v>
      </c>
      <c r="F164" s="8">
        <v>2</v>
      </c>
      <c r="G164" s="8">
        <v>2</v>
      </c>
      <c r="H164" s="8">
        <v>0</v>
      </c>
      <c r="I164" s="8">
        <v>0</v>
      </c>
      <c r="J164" s="8">
        <v>2</v>
      </c>
      <c r="K164" s="8">
        <v>2</v>
      </c>
      <c r="L164" s="74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f t="shared" si="49"/>
        <v>0</v>
      </c>
      <c r="R164" s="8">
        <f t="shared" si="51"/>
        <v>126.73333333333333</v>
      </c>
      <c r="S164" s="8">
        <f t="shared" si="52"/>
        <v>2</v>
      </c>
      <c r="T164" s="9">
        <f t="shared" si="53"/>
        <v>380.2</v>
      </c>
      <c r="U164" s="9">
        <f t="shared" si="54"/>
        <v>2</v>
      </c>
      <c r="V164" s="22">
        <f t="shared" si="55"/>
        <v>0.10520778537611783</v>
      </c>
      <c r="W164" s="9">
        <f t="shared" si="56"/>
        <v>2</v>
      </c>
      <c r="X164" s="22">
        <f t="shared" si="57"/>
        <v>0.10520778537611783</v>
      </c>
      <c r="Y164" s="59">
        <f t="shared" si="58"/>
        <v>0.42083114150447132</v>
      </c>
      <c r="Z164" s="59">
        <f t="shared" si="59"/>
        <v>0.42083114150447132</v>
      </c>
    </row>
    <row r="165" spans="1:26" ht="24.95" customHeight="1">
      <c r="A165" s="9">
        <v>6</v>
      </c>
      <c r="B165" s="20">
        <v>1270</v>
      </c>
      <c r="C165" s="4" t="s">
        <v>465</v>
      </c>
      <c r="D165" s="14">
        <v>1786</v>
      </c>
      <c r="E165" s="42">
        <f t="shared" si="50"/>
        <v>357.2</v>
      </c>
      <c r="F165" s="8">
        <v>3</v>
      </c>
      <c r="G165" s="8">
        <v>3</v>
      </c>
      <c r="H165" s="8">
        <v>0</v>
      </c>
      <c r="I165" s="8">
        <v>0</v>
      </c>
      <c r="J165" s="8">
        <v>3</v>
      </c>
      <c r="K165" s="8">
        <v>3</v>
      </c>
      <c r="L165" s="74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f t="shared" si="49"/>
        <v>0</v>
      </c>
      <c r="R165" s="8">
        <f t="shared" si="51"/>
        <v>119.06666666666666</v>
      </c>
      <c r="S165" s="8">
        <f t="shared" si="52"/>
        <v>3</v>
      </c>
      <c r="T165" s="9">
        <f t="shared" si="53"/>
        <v>357.2</v>
      </c>
      <c r="U165" s="9">
        <f t="shared" si="54"/>
        <v>3</v>
      </c>
      <c r="V165" s="22">
        <f t="shared" si="55"/>
        <v>0.16797312430011199</v>
      </c>
      <c r="W165" s="9">
        <f t="shared" si="56"/>
        <v>3</v>
      </c>
      <c r="X165" s="22">
        <f t="shared" si="57"/>
        <v>0.16797312430011199</v>
      </c>
      <c r="Y165" s="59">
        <f t="shared" si="58"/>
        <v>0.67189249720044797</v>
      </c>
      <c r="Z165" s="59">
        <f t="shared" si="59"/>
        <v>0.67189249720044797</v>
      </c>
    </row>
    <row r="166" spans="1:26" ht="24.95" customHeight="1">
      <c r="A166" s="9">
        <v>7</v>
      </c>
      <c r="B166" s="20">
        <v>1271</v>
      </c>
      <c r="C166" s="4" t="s">
        <v>462</v>
      </c>
      <c r="D166" s="14">
        <v>1604</v>
      </c>
      <c r="E166" s="42">
        <f t="shared" si="50"/>
        <v>320.8</v>
      </c>
      <c r="F166" s="8">
        <v>19</v>
      </c>
      <c r="G166" s="8">
        <v>19</v>
      </c>
      <c r="H166" s="8">
        <v>0</v>
      </c>
      <c r="I166" s="8">
        <v>0</v>
      </c>
      <c r="J166" s="8">
        <v>19</v>
      </c>
      <c r="K166" s="8">
        <v>19</v>
      </c>
      <c r="L166" s="74">
        <v>0</v>
      </c>
      <c r="M166" s="53">
        <v>0</v>
      </c>
      <c r="N166" s="53">
        <v>0</v>
      </c>
      <c r="O166" s="53">
        <v>0</v>
      </c>
      <c r="P166" s="53">
        <v>0</v>
      </c>
      <c r="Q166" s="53">
        <f t="shared" si="49"/>
        <v>0</v>
      </c>
      <c r="R166" s="8">
        <f t="shared" si="51"/>
        <v>106.93333333333334</v>
      </c>
      <c r="S166" s="8">
        <f t="shared" si="52"/>
        <v>19</v>
      </c>
      <c r="T166" s="9">
        <f t="shared" si="53"/>
        <v>320.8</v>
      </c>
      <c r="U166" s="9">
        <f t="shared" si="54"/>
        <v>19</v>
      </c>
      <c r="V166" s="22">
        <f t="shared" si="55"/>
        <v>1.1845386533665836</v>
      </c>
      <c r="W166" s="9">
        <f t="shared" si="56"/>
        <v>19</v>
      </c>
      <c r="X166" s="22">
        <f t="shared" si="57"/>
        <v>1.1845386533665836</v>
      </c>
      <c r="Y166" s="59">
        <f t="shared" si="58"/>
        <v>4.7381546134663344</v>
      </c>
      <c r="Z166" s="59">
        <f t="shared" si="59"/>
        <v>4.7381546134663344</v>
      </c>
    </row>
    <row r="167" spans="1:26" ht="24.95" customHeight="1">
      <c r="A167" s="9">
        <v>8</v>
      </c>
      <c r="B167" s="20">
        <v>1272</v>
      </c>
      <c r="C167" s="4" t="s">
        <v>463</v>
      </c>
      <c r="D167" s="14">
        <v>1866</v>
      </c>
      <c r="E167" s="42">
        <f t="shared" si="50"/>
        <v>373.2</v>
      </c>
      <c r="F167" s="8">
        <v>18</v>
      </c>
      <c r="G167" s="8">
        <v>18</v>
      </c>
      <c r="H167" s="8">
        <v>0</v>
      </c>
      <c r="I167" s="8">
        <v>0</v>
      </c>
      <c r="J167" s="8">
        <v>18</v>
      </c>
      <c r="K167" s="8">
        <v>18</v>
      </c>
      <c r="L167" s="77">
        <v>1</v>
      </c>
      <c r="M167" s="15">
        <v>11</v>
      </c>
      <c r="N167" s="15">
        <v>5</v>
      </c>
      <c r="O167" s="15">
        <v>0</v>
      </c>
      <c r="P167" s="15">
        <v>0</v>
      </c>
      <c r="Q167" s="8">
        <f t="shared" si="49"/>
        <v>17</v>
      </c>
      <c r="R167" s="8">
        <f t="shared" si="51"/>
        <v>124.39999999999999</v>
      </c>
      <c r="S167" s="8">
        <f t="shared" si="52"/>
        <v>35</v>
      </c>
      <c r="T167" s="9">
        <f t="shared" si="53"/>
        <v>373.2</v>
      </c>
      <c r="U167" s="9">
        <f t="shared" si="54"/>
        <v>35</v>
      </c>
      <c r="V167" s="22">
        <f t="shared" si="55"/>
        <v>1.8756698821007503</v>
      </c>
      <c r="W167" s="9">
        <f t="shared" si="56"/>
        <v>35</v>
      </c>
      <c r="X167" s="22">
        <f t="shared" si="57"/>
        <v>1.8756698821007503</v>
      </c>
      <c r="Y167" s="59">
        <f t="shared" si="58"/>
        <v>7.502679528403001</v>
      </c>
      <c r="Z167" s="59">
        <f t="shared" si="59"/>
        <v>7.502679528403001</v>
      </c>
    </row>
    <row r="168" spans="1:26" ht="24.95" customHeight="1">
      <c r="A168" s="9">
        <v>9</v>
      </c>
      <c r="B168" s="20">
        <v>1273</v>
      </c>
      <c r="C168" s="47" t="s">
        <v>461</v>
      </c>
      <c r="D168" s="14">
        <v>966</v>
      </c>
      <c r="E168" s="42">
        <f t="shared" si="50"/>
        <v>193.2</v>
      </c>
      <c r="F168" s="8">
        <v>26</v>
      </c>
      <c r="G168" s="8">
        <v>30</v>
      </c>
      <c r="H168" s="8">
        <v>0</v>
      </c>
      <c r="I168" s="8">
        <v>0</v>
      </c>
      <c r="J168" s="8">
        <v>26</v>
      </c>
      <c r="K168" s="8">
        <v>30</v>
      </c>
      <c r="L168" s="77">
        <v>0</v>
      </c>
      <c r="M168" s="15">
        <v>9</v>
      </c>
      <c r="N168" s="15">
        <v>0</v>
      </c>
      <c r="O168" s="15">
        <v>0</v>
      </c>
      <c r="P168" s="15">
        <v>0</v>
      </c>
      <c r="Q168" s="8">
        <f t="shared" si="49"/>
        <v>9</v>
      </c>
      <c r="R168" s="8">
        <f t="shared" si="51"/>
        <v>64.399999999999991</v>
      </c>
      <c r="S168" s="8">
        <f t="shared" si="52"/>
        <v>39</v>
      </c>
      <c r="T168" s="9">
        <f t="shared" si="53"/>
        <v>193.2</v>
      </c>
      <c r="U168" s="9">
        <f t="shared" si="54"/>
        <v>35</v>
      </c>
      <c r="V168" s="22">
        <f t="shared" si="55"/>
        <v>3.6231884057971016</v>
      </c>
      <c r="W168" s="9">
        <f t="shared" si="56"/>
        <v>39</v>
      </c>
      <c r="X168" s="22">
        <f t="shared" si="57"/>
        <v>4.0372670807453419</v>
      </c>
      <c r="Y168" s="59">
        <f t="shared" si="58"/>
        <v>14.492753623188406</v>
      </c>
      <c r="Z168" s="59">
        <f t="shared" si="59"/>
        <v>16.149068322981368</v>
      </c>
    </row>
    <row r="169" spans="1:26" ht="24.95" customHeight="1">
      <c r="A169" s="9">
        <v>10</v>
      </c>
      <c r="B169" s="20">
        <v>1274</v>
      </c>
      <c r="C169" s="4" t="s">
        <v>584</v>
      </c>
      <c r="D169" s="14">
        <v>1597</v>
      </c>
      <c r="E169" s="42">
        <f t="shared" si="50"/>
        <v>319.39999999999998</v>
      </c>
      <c r="F169" s="8">
        <v>14</v>
      </c>
      <c r="G169" s="8">
        <v>16</v>
      </c>
      <c r="H169" s="8">
        <v>0</v>
      </c>
      <c r="I169" s="8">
        <v>0</v>
      </c>
      <c r="J169" s="8">
        <v>14</v>
      </c>
      <c r="K169" s="8">
        <v>16</v>
      </c>
      <c r="L169" s="74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f t="shared" si="49"/>
        <v>0</v>
      </c>
      <c r="R169" s="8">
        <f t="shared" si="51"/>
        <v>106.46666666666665</v>
      </c>
      <c r="S169" s="8">
        <f t="shared" si="52"/>
        <v>16</v>
      </c>
      <c r="T169" s="9">
        <f t="shared" si="53"/>
        <v>319.39999999999998</v>
      </c>
      <c r="U169" s="9">
        <f t="shared" si="54"/>
        <v>14</v>
      </c>
      <c r="V169" s="22">
        <f t="shared" si="55"/>
        <v>0.87664370695053229</v>
      </c>
      <c r="W169" s="9">
        <f t="shared" si="56"/>
        <v>16</v>
      </c>
      <c r="X169" s="22">
        <f t="shared" si="57"/>
        <v>1.0018785222291797</v>
      </c>
      <c r="Y169" s="59">
        <f t="shared" si="58"/>
        <v>3.5065748278021291</v>
      </c>
      <c r="Z169" s="59">
        <f t="shared" si="59"/>
        <v>4.0075140889167189</v>
      </c>
    </row>
    <row r="170" spans="1:26" ht="24.95" customHeight="1">
      <c r="A170" s="9">
        <v>11</v>
      </c>
      <c r="B170" s="20">
        <v>1275</v>
      </c>
      <c r="C170" s="4" t="s">
        <v>600</v>
      </c>
      <c r="D170" s="14">
        <v>1344</v>
      </c>
      <c r="E170" s="42">
        <f t="shared" si="50"/>
        <v>268.8</v>
      </c>
      <c r="F170" s="8">
        <v>2</v>
      </c>
      <c r="G170" s="8">
        <v>3</v>
      </c>
      <c r="H170" s="8">
        <v>0</v>
      </c>
      <c r="I170" s="8">
        <v>0</v>
      </c>
      <c r="J170" s="8">
        <v>2</v>
      </c>
      <c r="K170" s="8">
        <v>3</v>
      </c>
      <c r="L170" s="77">
        <v>0</v>
      </c>
      <c r="M170" s="15">
        <v>2</v>
      </c>
      <c r="N170" s="15">
        <v>0</v>
      </c>
      <c r="O170" s="15">
        <v>0</v>
      </c>
      <c r="P170" s="15">
        <v>0</v>
      </c>
      <c r="Q170" s="8">
        <f t="shared" si="49"/>
        <v>2</v>
      </c>
      <c r="R170" s="8">
        <f t="shared" si="51"/>
        <v>89.600000000000009</v>
      </c>
      <c r="S170" s="8">
        <f t="shared" si="52"/>
        <v>5</v>
      </c>
      <c r="T170" s="9">
        <f t="shared" si="53"/>
        <v>268.8</v>
      </c>
      <c r="U170" s="9">
        <f t="shared" si="54"/>
        <v>4</v>
      </c>
      <c r="V170" s="22">
        <f t="shared" si="55"/>
        <v>0.29761904761904762</v>
      </c>
      <c r="W170" s="9">
        <f t="shared" si="56"/>
        <v>5</v>
      </c>
      <c r="X170" s="22">
        <f t="shared" si="57"/>
        <v>0.37202380952380953</v>
      </c>
      <c r="Y170" s="59">
        <f t="shared" si="58"/>
        <v>1.1904761904761905</v>
      </c>
      <c r="Z170" s="59">
        <f t="shared" si="59"/>
        <v>1.4880952380952381</v>
      </c>
    </row>
    <row r="171" spans="1:26" ht="24.95" customHeight="1">
      <c r="A171" s="9">
        <v>12</v>
      </c>
      <c r="B171" s="20">
        <v>1276</v>
      </c>
      <c r="C171" s="43" t="s">
        <v>460</v>
      </c>
      <c r="D171" s="14">
        <v>3633</v>
      </c>
      <c r="E171" s="42">
        <f t="shared" si="50"/>
        <v>726.6</v>
      </c>
      <c r="F171" s="8">
        <v>11</v>
      </c>
      <c r="G171" s="8">
        <v>11</v>
      </c>
      <c r="H171" s="8">
        <v>0</v>
      </c>
      <c r="I171" s="8">
        <v>0</v>
      </c>
      <c r="J171" s="8">
        <v>11</v>
      </c>
      <c r="K171" s="8">
        <v>11</v>
      </c>
      <c r="L171" s="77">
        <v>0</v>
      </c>
      <c r="M171" s="15">
        <v>25</v>
      </c>
      <c r="N171" s="15">
        <v>5</v>
      </c>
      <c r="O171" s="15">
        <v>0</v>
      </c>
      <c r="P171" s="15">
        <v>0</v>
      </c>
      <c r="Q171" s="8">
        <f t="shared" si="49"/>
        <v>30</v>
      </c>
      <c r="R171" s="8">
        <f t="shared" si="51"/>
        <v>242.20000000000002</v>
      </c>
      <c r="S171" s="8">
        <f t="shared" si="52"/>
        <v>41</v>
      </c>
      <c r="T171" s="9">
        <f t="shared" si="53"/>
        <v>726.6</v>
      </c>
      <c r="U171" s="9">
        <f t="shared" si="54"/>
        <v>41</v>
      </c>
      <c r="V171" s="22">
        <f t="shared" si="55"/>
        <v>1.128543903110377</v>
      </c>
      <c r="W171" s="9">
        <f t="shared" si="56"/>
        <v>41</v>
      </c>
      <c r="X171" s="22">
        <f t="shared" si="57"/>
        <v>1.128543903110377</v>
      </c>
      <c r="Y171" s="59">
        <f t="shared" si="58"/>
        <v>4.514175612441508</v>
      </c>
      <c r="Z171" s="59">
        <f t="shared" si="59"/>
        <v>4.514175612441508</v>
      </c>
    </row>
    <row r="172" spans="1:26" ht="24.95" customHeight="1">
      <c r="A172" s="9">
        <v>13</v>
      </c>
      <c r="B172" s="20">
        <v>1277</v>
      </c>
      <c r="C172" s="4" t="s">
        <v>601</v>
      </c>
      <c r="D172" s="14">
        <v>2647</v>
      </c>
      <c r="E172" s="42">
        <f t="shared" si="50"/>
        <v>529.4</v>
      </c>
      <c r="F172" s="8">
        <v>88</v>
      </c>
      <c r="G172" s="8">
        <v>105</v>
      </c>
      <c r="H172" s="8">
        <v>0</v>
      </c>
      <c r="I172" s="8">
        <v>0</v>
      </c>
      <c r="J172" s="8">
        <v>88</v>
      </c>
      <c r="K172" s="8">
        <v>105</v>
      </c>
      <c r="L172" s="77">
        <v>0</v>
      </c>
      <c r="M172" s="15">
        <v>33</v>
      </c>
      <c r="N172" s="15">
        <v>3</v>
      </c>
      <c r="O172" s="15">
        <v>13</v>
      </c>
      <c r="P172" s="15">
        <v>21</v>
      </c>
      <c r="Q172" s="8">
        <f t="shared" si="49"/>
        <v>70</v>
      </c>
      <c r="R172" s="8">
        <f t="shared" si="51"/>
        <v>176.46666666666667</v>
      </c>
      <c r="S172" s="8">
        <f t="shared" si="52"/>
        <v>175</v>
      </c>
      <c r="T172" s="9">
        <f t="shared" si="53"/>
        <v>529.4</v>
      </c>
      <c r="U172" s="9">
        <f t="shared" si="54"/>
        <v>158</v>
      </c>
      <c r="V172" s="22">
        <f t="shared" si="55"/>
        <v>5.9690215338118628</v>
      </c>
      <c r="W172" s="9">
        <f t="shared" si="56"/>
        <v>175</v>
      </c>
      <c r="X172" s="22">
        <f t="shared" si="57"/>
        <v>6.6112580279561772</v>
      </c>
      <c r="Y172" s="59">
        <f t="shared" si="58"/>
        <v>23.876086135247451</v>
      </c>
      <c r="Z172" s="59">
        <f t="shared" si="59"/>
        <v>26.445032111824709</v>
      </c>
    </row>
    <row r="173" spans="1:26" ht="24.95" customHeight="1">
      <c r="A173" s="9">
        <v>14</v>
      </c>
      <c r="B173" s="20">
        <v>1278</v>
      </c>
      <c r="C173" s="4" t="s">
        <v>459</v>
      </c>
      <c r="D173" s="14">
        <v>1698</v>
      </c>
      <c r="E173" s="42">
        <f t="shared" si="50"/>
        <v>339.6</v>
      </c>
      <c r="F173" s="8">
        <v>23</v>
      </c>
      <c r="G173" s="8">
        <v>30</v>
      </c>
      <c r="H173" s="8">
        <v>0</v>
      </c>
      <c r="I173" s="8">
        <v>0</v>
      </c>
      <c r="J173" s="8">
        <v>23</v>
      </c>
      <c r="K173" s="8">
        <v>30</v>
      </c>
      <c r="L173" s="77">
        <v>0</v>
      </c>
      <c r="M173" s="15">
        <v>15</v>
      </c>
      <c r="N173" s="15">
        <v>0</v>
      </c>
      <c r="O173" s="15">
        <v>0</v>
      </c>
      <c r="P173" s="15">
        <v>0</v>
      </c>
      <c r="Q173" s="8">
        <f t="shared" si="49"/>
        <v>15</v>
      </c>
      <c r="R173" s="8">
        <f t="shared" si="51"/>
        <v>113.2</v>
      </c>
      <c r="S173" s="8">
        <f t="shared" si="52"/>
        <v>45</v>
      </c>
      <c r="T173" s="9">
        <f t="shared" si="53"/>
        <v>339.6</v>
      </c>
      <c r="U173" s="9">
        <f t="shared" si="54"/>
        <v>38</v>
      </c>
      <c r="V173" s="22">
        <f t="shared" si="55"/>
        <v>2.237926972909305</v>
      </c>
      <c r="W173" s="9">
        <f t="shared" si="56"/>
        <v>45</v>
      </c>
      <c r="X173" s="22">
        <f t="shared" si="57"/>
        <v>2.6501766784452299</v>
      </c>
      <c r="Y173" s="59">
        <f t="shared" si="58"/>
        <v>8.9517078916372199</v>
      </c>
      <c r="Z173" s="59">
        <f t="shared" si="59"/>
        <v>10.600706713780919</v>
      </c>
    </row>
    <row r="174" spans="1:26" ht="24.95" customHeight="1">
      <c r="A174" s="9">
        <v>15</v>
      </c>
      <c r="B174" s="20">
        <v>1279</v>
      </c>
      <c r="C174" s="4" t="s">
        <v>458</v>
      </c>
      <c r="D174" s="14">
        <v>1700</v>
      </c>
      <c r="E174" s="42">
        <f t="shared" si="50"/>
        <v>340</v>
      </c>
      <c r="F174" s="8">
        <v>15</v>
      </c>
      <c r="G174" s="8">
        <v>19</v>
      </c>
      <c r="H174" s="8">
        <v>0</v>
      </c>
      <c r="I174" s="8">
        <v>0</v>
      </c>
      <c r="J174" s="8">
        <v>15</v>
      </c>
      <c r="K174" s="8">
        <v>19</v>
      </c>
      <c r="L174" s="77">
        <v>0</v>
      </c>
      <c r="M174" s="15">
        <v>0</v>
      </c>
      <c r="N174" s="15">
        <v>2</v>
      </c>
      <c r="O174" s="15">
        <v>0</v>
      </c>
      <c r="P174" s="15">
        <v>0</v>
      </c>
      <c r="Q174" s="8">
        <f t="shared" si="49"/>
        <v>2</v>
      </c>
      <c r="R174" s="8">
        <f t="shared" si="51"/>
        <v>113.33333333333333</v>
      </c>
      <c r="S174" s="8">
        <f t="shared" si="52"/>
        <v>21</v>
      </c>
      <c r="T174" s="9">
        <f t="shared" si="53"/>
        <v>340</v>
      </c>
      <c r="U174" s="9">
        <f t="shared" si="54"/>
        <v>17</v>
      </c>
      <c r="V174" s="22">
        <f t="shared" si="55"/>
        <v>1</v>
      </c>
      <c r="W174" s="9">
        <f t="shared" si="56"/>
        <v>21</v>
      </c>
      <c r="X174" s="22">
        <f t="shared" si="57"/>
        <v>1.2352941176470589</v>
      </c>
      <c r="Y174" s="59">
        <f t="shared" si="58"/>
        <v>4</v>
      </c>
      <c r="Z174" s="59">
        <f t="shared" si="59"/>
        <v>4.9411764705882355</v>
      </c>
    </row>
    <row r="175" spans="1:26" ht="24.95" customHeight="1">
      <c r="A175" s="9">
        <v>16</v>
      </c>
      <c r="B175" s="20">
        <v>10774</v>
      </c>
      <c r="C175" s="4" t="s">
        <v>405</v>
      </c>
      <c r="D175" s="14">
        <v>4718</v>
      </c>
      <c r="E175" s="42">
        <f t="shared" si="50"/>
        <v>943.6</v>
      </c>
      <c r="F175" s="8">
        <v>953</v>
      </c>
      <c r="G175" s="8">
        <v>1217</v>
      </c>
      <c r="H175" s="8">
        <v>0</v>
      </c>
      <c r="I175" s="8">
        <v>0</v>
      </c>
      <c r="J175" s="8">
        <v>953</v>
      </c>
      <c r="K175" s="8">
        <v>1217</v>
      </c>
      <c r="L175" s="77">
        <v>0</v>
      </c>
      <c r="M175" s="15">
        <v>1</v>
      </c>
      <c r="N175" s="15">
        <v>4</v>
      </c>
      <c r="O175" s="15">
        <v>0</v>
      </c>
      <c r="P175" s="15">
        <v>0</v>
      </c>
      <c r="Q175" s="8">
        <f t="shared" si="49"/>
        <v>5</v>
      </c>
      <c r="R175" s="8">
        <f t="shared" si="51"/>
        <v>314.53333333333336</v>
      </c>
      <c r="S175" s="8">
        <f t="shared" si="52"/>
        <v>1222</v>
      </c>
      <c r="T175" s="9">
        <f t="shared" si="53"/>
        <v>943.6</v>
      </c>
      <c r="U175" s="9">
        <f t="shared" si="54"/>
        <v>958</v>
      </c>
      <c r="V175" s="22">
        <f t="shared" si="55"/>
        <v>20.305214073760069</v>
      </c>
      <c r="W175" s="9">
        <f t="shared" si="56"/>
        <v>1222</v>
      </c>
      <c r="X175" s="22">
        <f t="shared" si="57"/>
        <v>25.900805426027979</v>
      </c>
      <c r="Y175" s="59">
        <f t="shared" si="58"/>
        <v>81.220856295040278</v>
      </c>
      <c r="Z175" s="59">
        <f t="shared" si="59"/>
        <v>103.60322170411192</v>
      </c>
    </row>
    <row r="176" spans="1:26" s="37" customFormat="1" ht="24.95" customHeight="1">
      <c r="A176" s="16" t="s">
        <v>382</v>
      </c>
      <c r="B176" s="21"/>
      <c r="C176" s="18"/>
      <c r="D176" s="18">
        <f>SUM(D160:D175)</f>
        <v>35245</v>
      </c>
      <c r="E176" s="18">
        <f t="shared" ref="E176:U176" si="63">SUM(E160:E175)</f>
        <v>7049</v>
      </c>
      <c r="F176" s="18">
        <f t="shared" si="63"/>
        <v>1238</v>
      </c>
      <c r="G176" s="18">
        <f t="shared" si="63"/>
        <v>1541</v>
      </c>
      <c r="H176" s="18">
        <f t="shared" si="63"/>
        <v>0</v>
      </c>
      <c r="I176" s="18">
        <f t="shared" si="63"/>
        <v>0</v>
      </c>
      <c r="J176" s="18">
        <f t="shared" si="63"/>
        <v>1238</v>
      </c>
      <c r="K176" s="18">
        <f t="shared" si="63"/>
        <v>1541</v>
      </c>
      <c r="L176" s="78">
        <f t="shared" si="63"/>
        <v>1</v>
      </c>
      <c r="M176" s="18">
        <f t="shared" si="63"/>
        <v>108</v>
      </c>
      <c r="N176" s="18">
        <f t="shared" si="63"/>
        <v>22</v>
      </c>
      <c r="O176" s="18">
        <f t="shared" si="63"/>
        <v>13</v>
      </c>
      <c r="P176" s="18">
        <f t="shared" si="63"/>
        <v>21</v>
      </c>
      <c r="Q176" s="18">
        <f t="shared" si="63"/>
        <v>165</v>
      </c>
      <c r="R176" s="18">
        <f t="shared" si="63"/>
        <v>2349.666666666667</v>
      </c>
      <c r="S176" s="18">
        <f t="shared" si="63"/>
        <v>1706</v>
      </c>
      <c r="T176" s="18">
        <f t="shared" si="63"/>
        <v>7049</v>
      </c>
      <c r="U176" s="18">
        <f t="shared" si="63"/>
        <v>1403</v>
      </c>
      <c r="V176" s="23">
        <f t="shared" si="55"/>
        <v>3.9807064831891048</v>
      </c>
      <c r="W176" s="16">
        <f t="shared" si="56"/>
        <v>1706</v>
      </c>
      <c r="X176" s="23">
        <f t="shared" si="57"/>
        <v>4.8404028940275214</v>
      </c>
      <c r="Y176" s="63">
        <f t="shared" si="58"/>
        <v>15.922825932756419</v>
      </c>
      <c r="Z176" s="63">
        <f t="shared" si="59"/>
        <v>19.361611576110086</v>
      </c>
    </row>
    <row r="177" spans="1:26" ht="24.95" customHeight="1">
      <c r="A177" s="9">
        <v>1</v>
      </c>
      <c r="B177" s="20">
        <v>1280</v>
      </c>
      <c r="C177" s="4" t="s">
        <v>602</v>
      </c>
      <c r="D177" s="14">
        <v>2381</v>
      </c>
      <c r="E177" s="42">
        <f t="shared" si="50"/>
        <v>476.2</v>
      </c>
      <c r="F177" s="8">
        <v>27</v>
      </c>
      <c r="G177" s="8">
        <v>29</v>
      </c>
      <c r="H177" s="8">
        <v>0</v>
      </c>
      <c r="I177" s="8">
        <v>0</v>
      </c>
      <c r="J177" s="8">
        <v>27</v>
      </c>
      <c r="K177" s="8">
        <v>29</v>
      </c>
      <c r="L177" s="77">
        <v>0</v>
      </c>
      <c r="M177" s="15">
        <v>1</v>
      </c>
      <c r="N177" s="15">
        <v>19</v>
      </c>
      <c r="O177" s="15">
        <v>30</v>
      </c>
      <c r="P177" s="15">
        <v>3</v>
      </c>
      <c r="Q177" s="8">
        <f t="shared" si="49"/>
        <v>53</v>
      </c>
      <c r="R177" s="8">
        <f t="shared" si="51"/>
        <v>158.73333333333332</v>
      </c>
      <c r="S177" s="8">
        <f t="shared" si="52"/>
        <v>82</v>
      </c>
      <c r="T177" s="9">
        <f t="shared" si="53"/>
        <v>476.2</v>
      </c>
      <c r="U177" s="9">
        <f t="shared" si="54"/>
        <v>80</v>
      </c>
      <c r="V177" s="22">
        <f t="shared" si="55"/>
        <v>3.3599328013439731</v>
      </c>
      <c r="W177" s="9">
        <f t="shared" si="56"/>
        <v>82</v>
      </c>
      <c r="X177" s="22">
        <f t="shared" si="57"/>
        <v>3.4439311213775725</v>
      </c>
      <c r="Y177" s="59">
        <f t="shared" si="58"/>
        <v>13.439731205375892</v>
      </c>
      <c r="Z177" s="59">
        <f t="shared" si="59"/>
        <v>13.77572448551029</v>
      </c>
    </row>
    <row r="178" spans="1:26" ht="24.95" customHeight="1">
      <c r="A178" s="9">
        <v>2</v>
      </c>
      <c r="B178" s="20">
        <v>1281</v>
      </c>
      <c r="C178" s="4" t="s">
        <v>603</v>
      </c>
      <c r="D178" s="14">
        <v>4738</v>
      </c>
      <c r="E178" s="42">
        <f t="shared" si="50"/>
        <v>947.6</v>
      </c>
      <c r="F178" s="8">
        <v>75</v>
      </c>
      <c r="G178" s="8">
        <v>89</v>
      </c>
      <c r="H178" s="8">
        <v>0</v>
      </c>
      <c r="I178" s="8">
        <v>0</v>
      </c>
      <c r="J178" s="8">
        <v>75</v>
      </c>
      <c r="K178" s="8">
        <v>89</v>
      </c>
      <c r="L178" s="77">
        <v>0</v>
      </c>
      <c r="M178" s="15">
        <v>34</v>
      </c>
      <c r="N178" s="15">
        <v>8</v>
      </c>
      <c r="O178" s="15">
        <v>9</v>
      </c>
      <c r="P178" s="15">
        <v>30</v>
      </c>
      <c r="Q178" s="8">
        <f t="shared" si="49"/>
        <v>81</v>
      </c>
      <c r="R178" s="8">
        <f t="shared" si="51"/>
        <v>315.86666666666667</v>
      </c>
      <c r="S178" s="8">
        <f t="shared" si="52"/>
        <v>170</v>
      </c>
      <c r="T178" s="9">
        <f t="shared" si="53"/>
        <v>947.6</v>
      </c>
      <c r="U178" s="9">
        <f t="shared" si="54"/>
        <v>156</v>
      </c>
      <c r="V178" s="22">
        <f t="shared" si="55"/>
        <v>3.2925284930350358</v>
      </c>
      <c r="W178" s="9">
        <f t="shared" si="56"/>
        <v>170</v>
      </c>
      <c r="X178" s="22">
        <f t="shared" si="57"/>
        <v>3.5880118193330519</v>
      </c>
      <c r="Y178" s="59">
        <f t="shared" si="58"/>
        <v>13.170113972140143</v>
      </c>
      <c r="Z178" s="59">
        <f t="shared" si="59"/>
        <v>14.352047277332208</v>
      </c>
    </row>
    <row r="179" spans="1:26" ht="24.95" customHeight="1">
      <c r="A179" s="9">
        <v>3</v>
      </c>
      <c r="B179" s="20">
        <v>1282</v>
      </c>
      <c r="C179" s="4" t="s">
        <v>520</v>
      </c>
      <c r="D179" s="14">
        <v>2855</v>
      </c>
      <c r="E179" s="42">
        <f t="shared" si="50"/>
        <v>571</v>
      </c>
      <c r="F179" s="8">
        <v>11</v>
      </c>
      <c r="G179" s="8">
        <v>12</v>
      </c>
      <c r="H179" s="8">
        <v>0</v>
      </c>
      <c r="I179" s="8">
        <v>0</v>
      </c>
      <c r="J179" s="8">
        <v>11</v>
      </c>
      <c r="K179" s="8">
        <v>12</v>
      </c>
      <c r="L179" s="77">
        <v>0</v>
      </c>
      <c r="M179" s="15">
        <v>0</v>
      </c>
      <c r="N179" s="15">
        <v>0</v>
      </c>
      <c r="O179" s="15">
        <v>38</v>
      </c>
      <c r="P179" s="15">
        <v>13</v>
      </c>
      <c r="Q179" s="8">
        <f t="shared" si="49"/>
        <v>51</v>
      </c>
      <c r="R179" s="8">
        <f t="shared" si="51"/>
        <v>190.33333333333334</v>
      </c>
      <c r="S179" s="8">
        <f t="shared" si="52"/>
        <v>63</v>
      </c>
      <c r="T179" s="9">
        <f t="shared" si="53"/>
        <v>571</v>
      </c>
      <c r="U179" s="9">
        <f t="shared" si="54"/>
        <v>62</v>
      </c>
      <c r="V179" s="22">
        <f t="shared" si="55"/>
        <v>2.1716287215411558</v>
      </c>
      <c r="W179" s="9">
        <f t="shared" si="56"/>
        <v>63</v>
      </c>
      <c r="X179" s="22">
        <f t="shared" si="57"/>
        <v>2.2066549912434326</v>
      </c>
      <c r="Y179" s="59">
        <f t="shared" si="58"/>
        <v>8.6865148861646233</v>
      </c>
      <c r="Z179" s="59">
        <f t="shared" si="59"/>
        <v>8.8266199649737302</v>
      </c>
    </row>
    <row r="180" spans="1:26" ht="24.95" customHeight="1">
      <c r="A180" s="9">
        <v>4</v>
      </c>
      <c r="B180" s="20">
        <v>1283</v>
      </c>
      <c r="C180" s="43" t="s">
        <v>423</v>
      </c>
      <c r="D180" s="14">
        <v>2525</v>
      </c>
      <c r="E180" s="42">
        <f t="shared" si="50"/>
        <v>505</v>
      </c>
      <c r="F180" s="8">
        <v>121</v>
      </c>
      <c r="G180" s="8">
        <v>146</v>
      </c>
      <c r="H180" s="8">
        <v>0</v>
      </c>
      <c r="I180" s="8">
        <v>0</v>
      </c>
      <c r="J180" s="8">
        <v>121</v>
      </c>
      <c r="K180" s="8">
        <v>146</v>
      </c>
      <c r="L180" s="77">
        <v>0</v>
      </c>
      <c r="M180" s="15">
        <v>23</v>
      </c>
      <c r="N180" s="15">
        <v>7</v>
      </c>
      <c r="O180" s="15">
        <v>13</v>
      </c>
      <c r="P180" s="15">
        <v>96</v>
      </c>
      <c r="Q180" s="8">
        <f t="shared" si="49"/>
        <v>139</v>
      </c>
      <c r="R180" s="8">
        <f t="shared" si="51"/>
        <v>168.33333333333334</v>
      </c>
      <c r="S180" s="8">
        <f t="shared" si="52"/>
        <v>285</v>
      </c>
      <c r="T180" s="9">
        <f t="shared" si="53"/>
        <v>505</v>
      </c>
      <c r="U180" s="9">
        <f t="shared" si="54"/>
        <v>260</v>
      </c>
      <c r="V180" s="22">
        <f t="shared" si="55"/>
        <v>10.297029702970297</v>
      </c>
      <c r="W180" s="9">
        <f t="shared" si="56"/>
        <v>285</v>
      </c>
      <c r="X180" s="22">
        <f t="shared" si="57"/>
        <v>11.287128712871286</v>
      </c>
      <c r="Y180" s="59">
        <f t="shared" si="58"/>
        <v>41.188118811881189</v>
      </c>
      <c r="Z180" s="59">
        <f t="shared" si="59"/>
        <v>45.148514851485146</v>
      </c>
    </row>
    <row r="181" spans="1:26" ht="24.95" customHeight="1">
      <c r="A181" s="9">
        <v>5</v>
      </c>
      <c r="B181" s="20">
        <v>1284</v>
      </c>
      <c r="C181" s="4" t="s">
        <v>604</v>
      </c>
      <c r="D181" s="14">
        <v>3573</v>
      </c>
      <c r="E181" s="42">
        <f t="shared" si="50"/>
        <v>714.6</v>
      </c>
      <c r="F181" s="8">
        <v>32</v>
      </c>
      <c r="G181" s="8">
        <v>33</v>
      </c>
      <c r="H181" s="8">
        <v>0</v>
      </c>
      <c r="I181" s="8">
        <v>0</v>
      </c>
      <c r="J181" s="8">
        <v>32</v>
      </c>
      <c r="K181" s="8">
        <v>33</v>
      </c>
      <c r="L181" s="77">
        <v>0</v>
      </c>
      <c r="M181" s="15">
        <v>7</v>
      </c>
      <c r="N181" s="15">
        <v>2</v>
      </c>
      <c r="O181" s="15">
        <v>6</v>
      </c>
      <c r="P181" s="15">
        <v>186</v>
      </c>
      <c r="Q181" s="8">
        <f t="shared" si="49"/>
        <v>201</v>
      </c>
      <c r="R181" s="8">
        <f t="shared" si="51"/>
        <v>238.20000000000002</v>
      </c>
      <c r="S181" s="8">
        <f t="shared" si="52"/>
        <v>234</v>
      </c>
      <c r="T181" s="9">
        <f t="shared" si="53"/>
        <v>714.6</v>
      </c>
      <c r="U181" s="9">
        <f t="shared" si="54"/>
        <v>233</v>
      </c>
      <c r="V181" s="22">
        <f t="shared" si="55"/>
        <v>6.521130702490904</v>
      </c>
      <c r="W181" s="9">
        <f t="shared" si="56"/>
        <v>234</v>
      </c>
      <c r="X181" s="22">
        <f t="shared" si="57"/>
        <v>6.5491183879093198</v>
      </c>
      <c r="Y181" s="59">
        <f t="shared" si="58"/>
        <v>26.084522809963616</v>
      </c>
      <c r="Z181" s="59">
        <f t="shared" si="59"/>
        <v>26.196473551637279</v>
      </c>
    </row>
    <row r="182" spans="1:26" ht="24.95" customHeight="1">
      <c r="A182" s="9">
        <v>6</v>
      </c>
      <c r="B182" s="20">
        <v>1285</v>
      </c>
      <c r="C182" s="4" t="s">
        <v>605</v>
      </c>
      <c r="D182" s="14">
        <v>3325</v>
      </c>
      <c r="E182" s="42">
        <f t="shared" si="50"/>
        <v>665</v>
      </c>
      <c r="F182" s="8">
        <v>33</v>
      </c>
      <c r="G182" s="8">
        <v>38</v>
      </c>
      <c r="H182" s="8">
        <v>0</v>
      </c>
      <c r="I182" s="8">
        <v>0</v>
      </c>
      <c r="J182" s="8">
        <v>33</v>
      </c>
      <c r="K182" s="8">
        <v>38</v>
      </c>
      <c r="L182" s="77">
        <v>1</v>
      </c>
      <c r="M182" s="15">
        <v>23</v>
      </c>
      <c r="N182" s="15">
        <v>5</v>
      </c>
      <c r="O182" s="15">
        <v>4</v>
      </c>
      <c r="P182" s="15">
        <v>11</v>
      </c>
      <c r="Q182" s="8">
        <f t="shared" si="49"/>
        <v>44</v>
      </c>
      <c r="R182" s="8">
        <f t="shared" si="51"/>
        <v>221.66666666666666</v>
      </c>
      <c r="S182" s="8">
        <f t="shared" si="52"/>
        <v>82</v>
      </c>
      <c r="T182" s="9">
        <f t="shared" si="53"/>
        <v>665</v>
      </c>
      <c r="U182" s="9">
        <f t="shared" si="54"/>
        <v>77</v>
      </c>
      <c r="V182" s="22">
        <f t="shared" si="55"/>
        <v>2.3157894736842106</v>
      </c>
      <c r="W182" s="9">
        <f t="shared" si="56"/>
        <v>82</v>
      </c>
      <c r="X182" s="22">
        <f t="shared" si="57"/>
        <v>2.4661654135338344</v>
      </c>
      <c r="Y182" s="59">
        <f t="shared" si="58"/>
        <v>9.2631578947368425</v>
      </c>
      <c r="Z182" s="59">
        <f t="shared" si="59"/>
        <v>9.8646616541353378</v>
      </c>
    </row>
    <row r="183" spans="1:26" ht="24.95" customHeight="1">
      <c r="A183" s="9">
        <v>7</v>
      </c>
      <c r="B183" s="20">
        <v>1286</v>
      </c>
      <c r="C183" s="4" t="s">
        <v>521</v>
      </c>
      <c r="D183" s="14">
        <v>2145</v>
      </c>
      <c r="E183" s="42">
        <f t="shared" si="50"/>
        <v>429</v>
      </c>
      <c r="F183" s="8">
        <v>11</v>
      </c>
      <c r="G183" s="8">
        <v>14</v>
      </c>
      <c r="H183" s="8">
        <v>0</v>
      </c>
      <c r="I183" s="8">
        <v>0</v>
      </c>
      <c r="J183" s="8">
        <v>11</v>
      </c>
      <c r="K183" s="8">
        <v>14</v>
      </c>
      <c r="L183" s="77">
        <v>0</v>
      </c>
      <c r="M183" s="15">
        <v>21</v>
      </c>
      <c r="N183" s="15">
        <v>0</v>
      </c>
      <c r="O183" s="15">
        <v>0</v>
      </c>
      <c r="P183" s="15">
        <v>0</v>
      </c>
      <c r="Q183" s="8">
        <f t="shared" si="49"/>
        <v>21</v>
      </c>
      <c r="R183" s="8">
        <f t="shared" si="51"/>
        <v>143</v>
      </c>
      <c r="S183" s="8">
        <f t="shared" si="52"/>
        <v>35</v>
      </c>
      <c r="T183" s="9">
        <f t="shared" si="53"/>
        <v>429</v>
      </c>
      <c r="U183" s="9">
        <f t="shared" si="54"/>
        <v>32</v>
      </c>
      <c r="V183" s="22">
        <f t="shared" si="55"/>
        <v>1.491841491841492</v>
      </c>
      <c r="W183" s="9">
        <f t="shared" si="56"/>
        <v>35</v>
      </c>
      <c r="X183" s="22">
        <f t="shared" si="57"/>
        <v>1.6317016317016317</v>
      </c>
      <c r="Y183" s="59">
        <f t="shared" si="58"/>
        <v>5.9673659673659678</v>
      </c>
      <c r="Z183" s="59">
        <f t="shared" si="59"/>
        <v>6.526806526806527</v>
      </c>
    </row>
    <row r="184" spans="1:26" ht="24.95" customHeight="1">
      <c r="A184" s="9">
        <v>8</v>
      </c>
      <c r="B184" s="20">
        <v>10775</v>
      </c>
      <c r="C184" s="4" t="s">
        <v>406</v>
      </c>
      <c r="D184" s="14">
        <v>11406</v>
      </c>
      <c r="E184" s="42">
        <f t="shared" si="50"/>
        <v>2281.1999999999998</v>
      </c>
      <c r="F184" s="8">
        <v>580</v>
      </c>
      <c r="G184" s="8">
        <v>887</v>
      </c>
      <c r="H184" s="8">
        <v>3</v>
      </c>
      <c r="I184" s="8">
        <v>3</v>
      </c>
      <c r="J184" s="8">
        <v>583</v>
      </c>
      <c r="K184" s="8">
        <v>890</v>
      </c>
      <c r="L184" s="77">
        <v>7</v>
      </c>
      <c r="M184" s="15">
        <v>50</v>
      </c>
      <c r="N184" s="15">
        <v>5</v>
      </c>
      <c r="O184" s="15">
        <v>31</v>
      </c>
      <c r="P184" s="15">
        <v>55</v>
      </c>
      <c r="Q184" s="8">
        <f t="shared" si="49"/>
        <v>148</v>
      </c>
      <c r="R184" s="8">
        <f t="shared" si="51"/>
        <v>760.4</v>
      </c>
      <c r="S184" s="8">
        <f t="shared" si="52"/>
        <v>1038</v>
      </c>
      <c r="T184" s="9">
        <f t="shared" si="53"/>
        <v>2281.1999999999998</v>
      </c>
      <c r="U184" s="9">
        <f t="shared" si="54"/>
        <v>731</v>
      </c>
      <c r="V184" s="22">
        <f t="shared" si="55"/>
        <v>6.4089075924951784</v>
      </c>
      <c r="W184" s="9">
        <f t="shared" si="56"/>
        <v>1038</v>
      </c>
      <c r="X184" s="22">
        <f t="shared" si="57"/>
        <v>9.1004734350341927</v>
      </c>
      <c r="Y184" s="59">
        <f t="shared" si="58"/>
        <v>25.635630369980714</v>
      </c>
      <c r="Z184" s="59">
        <f t="shared" si="59"/>
        <v>36.401893740136771</v>
      </c>
    </row>
    <row r="185" spans="1:26" s="37" customFormat="1" ht="24.95" customHeight="1">
      <c r="A185" s="16" t="s">
        <v>382</v>
      </c>
      <c r="B185" s="21"/>
      <c r="C185" s="18"/>
      <c r="D185" s="18">
        <f>SUM(D177:D184)</f>
        <v>32948</v>
      </c>
      <c r="E185" s="18">
        <f t="shared" ref="E185:U185" si="64">SUM(E177:E184)</f>
        <v>6589.5999999999995</v>
      </c>
      <c r="F185" s="18">
        <f t="shared" si="64"/>
        <v>890</v>
      </c>
      <c r="G185" s="18">
        <f t="shared" si="64"/>
        <v>1248</v>
      </c>
      <c r="H185" s="18">
        <f t="shared" si="64"/>
        <v>3</v>
      </c>
      <c r="I185" s="18">
        <f t="shared" si="64"/>
        <v>3</v>
      </c>
      <c r="J185" s="18">
        <f t="shared" si="64"/>
        <v>893</v>
      </c>
      <c r="K185" s="18">
        <f t="shared" si="64"/>
        <v>1251</v>
      </c>
      <c r="L185" s="78">
        <f t="shared" si="64"/>
        <v>8</v>
      </c>
      <c r="M185" s="18">
        <f t="shared" si="64"/>
        <v>159</v>
      </c>
      <c r="N185" s="18">
        <f t="shared" si="64"/>
        <v>46</v>
      </c>
      <c r="O185" s="18">
        <f t="shared" si="64"/>
        <v>131</v>
      </c>
      <c r="P185" s="18">
        <f t="shared" si="64"/>
        <v>394</v>
      </c>
      <c r="Q185" s="18">
        <f t="shared" si="64"/>
        <v>738</v>
      </c>
      <c r="R185" s="18">
        <f t="shared" si="64"/>
        <v>2196.5333333333333</v>
      </c>
      <c r="S185" s="18">
        <f t="shared" si="64"/>
        <v>1989</v>
      </c>
      <c r="T185" s="18">
        <f t="shared" si="64"/>
        <v>6589.5999999999995</v>
      </c>
      <c r="U185" s="18">
        <f t="shared" si="64"/>
        <v>1631</v>
      </c>
      <c r="V185" s="23">
        <f t="shared" si="55"/>
        <v>4.9502245963336167</v>
      </c>
      <c r="W185" s="16">
        <f t="shared" si="56"/>
        <v>1989</v>
      </c>
      <c r="X185" s="23">
        <f t="shared" si="57"/>
        <v>6.0367852373436932</v>
      </c>
      <c r="Y185" s="63">
        <f t="shared" si="58"/>
        <v>19.800898385334467</v>
      </c>
      <c r="Z185" s="63">
        <f t="shared" si="59"/>
        <v>24.147140949374773</v>
      </c>
    </row>
    <row r="186" spans="1:26" ht="24.95" customHeight="1">
      <c r="A186" s="9">
        <v>1</v>
      </c>
      <c r="B186" s="20">
        <v>1287</v>
      </c>
      <c r="C186" s="4" t="s">
        <v>606</v>
      </c>
      <c r="D186" s="14">
        <v>3817</v>
      </c>
      <c r="E186" s="42">
        <f t="shared" si="50"/>
        <v>763.4</v>
      </c>
      <c r="F186" s="8">
        <v>11</v>
      </c>
      <c r="G186" s="8">
        <v>11</v>
      </c>
      <c r="H186" s="8">
        <v>0</v>
      </c>
      <c r="I186" s="8">
        <v>0</v>
      </c>
      <c r="J186" s="8">
        <v>11</v>
      </c>
      <c r="K186" s="8">
        <v>11</v>
      </c>
      <c r="L186" s="77">
        <v>0</v>
      </c>
      <c r="M186" s="15">
        <v>30</v>
      </c>
      <c r="N186" s="15">
        <v>0</v>
      </c>
      <c r="O186" s="15">
        <v>0</v>
      </c>
      <c r="P186" s="15">
        <v>0</v>
      </c>
      <c r="Q186" s="8">
        <f t="shared" si="49"/>
        <v>30</v>
      </c>
      <c r="R186" s="8">
        <f t="shared" si="51"/>
        <v>254.46666666666667</v>
      </c>
      <c r="S186" s="8">
        <f t="shared" si="52"/>
        <v>41</v>
      </c>
      <c r="T186" s="9">
        <f t="shared" si="53"/>
        <v>763.4</v>
      </c>
      <c r="U186" s="9">
        <f t="shared" si="54"/>
        <v>41</v>
      </c>
      <c r="V186" s="22">
        <f t="shared" si="55"/>
        <v>1.0741419963321981</v>
      </c>
      <c r="W186" s="9">
        <f t="shared" si="56"/>
        <v>41</v>
      </c>
      <c r="X186" s="22">
        <f t="shared" si="57"/>
        <v>1.0741419963321981</v>
      </c>
      <c r="Y186" s="59">
        <f t="shared" si="58"/>
        <v>4.2965679853287924</v>
      </c>
      <c r="Z186" s="59">
        <f t="shared" si="59"/>
        <v>4.2965679853287924</v>
      </c>
    </row>
    <row r="187" spans="1:26" ht="24.95" customHeight="1">
      <c r="A187" s="9">
        <v>2</v>
      </c>
      <c r="B187" s="20">
        <v>1288</v>
      </c>
      <c r="C187" s="4" t="s">
        <v>522</v>
      </c>
      <c r="D187" s="14">
        <v>2326</v>
      </c>
      <c r="E187" s="42">
        <f t="shared" si="50"/>
        <v>465.2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77">
        <v>0</v>
      </c>
      <c r="M187" s="15">
        <v>6</v>
      </c>
      <c r="N187" s="15">
        <v>0</v>
      </c>
      <c r="O187" s="15">
        <v>6</v>
      </c>
      <c r="P187" s="15">
        <v>9</v>
      </c>
      <c r="Q187" s="8">
        <f t="shared" si="49"/>
        <v>21</v>
      </c>
      <c r="R187" s="8">
        <f t="shared" si="51"/>
        <v>155.06666666666666</v>
      </c>
      <c r="S187" s="8">
        <f t="shared" si="52"/>
        <v>21</v>
      </c>
      <c r="T187" s="9">
        <f t="shared" si="53"/>
        <v>465.2</v>
      </c>
      <c r="U187" s="9">
        <f t="shared" si="54"/>
        <v>21</v>
      </c>
      <c r="V187" s="22">
        <f t="shared" si="55"/>
        <v>0.90283748925193463</v>
      </c>
      <c r="W187" s="9">
        <f t="shared" si="56"/>
        <v>21</v>
      </c>
      <c r="X187" s="22">
        <f t="shared" si="57"/>
        <v>0.90283748925193463</v>
      </c>
      <c r="Y187" s="59">
        <f t="shared" si="58"/>
        <v>3.6113499570077385</v>
      </c>
      <c r="Z187" s="59">
        <f t="shared" si="59"/>
        <v>3.6113499570077385</v>
      </c>
    </row>
    <row r="188" spans="1:26" ht="24.95" customHeight="1">
      <c r="A188" s="9">
        <v>3</v>
      </c>
      <c r="B188" s="20">
        <v>1289</v>
      </c>
      <c r="C188" s="43" t="s">
        <v>523</v>
      </c>
      <c r="D188" s="14">
        <v>3666</v>
      </c>
      <c r="E188" s="42">
        <f t="shared" si="50"/>
        <v>733.2</v>
      </c>
      <c r="F188" s="8">
        <v>15</v>
      </c>
      <c r="G188" s="8">
        <v>16</v>
      </c>
      <c r="H188" s="8">
        <v>0</v>
      </c>
      <c r="I188" s="8">
        <v>0</v>
      </c>
      <c r="J188" s="8">
        <v>15</v>
      </c>
      <c r="K188" s="8">
        <v>16</v>
      </c>
      <c r="L188" s="77">
        <v>0</v>
      </c>
      <c r="M188" s="15">
        <v>79</v>
      </c>
      <c r="N188" s="15">
        <v>0</v>
      </c>
      <c r="O188" s="15">
        <v>0</v>
      </c>
      <c r="P188" s="15">
        <v>0</v>
      </c>
      <c r="Q188" s="8">
        <f t="shared" si="49"/>
        <v>79</v>
      </c>
      <c r="R188" s="8">
        <f t="shared" si="51"/>
        <v>244.4</v>
      </c>
      <c r="S188" s="8">
        <f t="shared" si="52"/>
        <v>95</v>
      </c>
      <c r="T188" s="9">
        <f t="shared" si="53"/>
        <v>733.2</v>
      </c>
      <c r="U188" s="9">
        <f t="shared" si="54"/>
        <v>94</v>
      </c>
      <c r="V188" s="22">
        <f t="shared" si="55"/>
        <v>2.5641025641025643</v>
      </c>
      <c r="W188" s="9">
        <f t="shared" si="56"/>
        <v>95</v>
      </c>
      <c r="X188" s="22">
        <f t="shared" si="57"/>
        <v>2.5913802509547192</v>
      </c>
      <c r="Y188" s="59">
        <f t="shared" si="58"/>
        <v>10.256410256410257</v>
      </c>
      <c r="Z188" s="59">
        <f t="shared" si="59"/>
        <v>10.365521003818877</v>
      </c>
    </row>
    <row r="189" spans="1:26" ht="24.95" customHeight="1">
      <c r="A189" s="9">
        <v>4</v>
      </c>
      <c r="B189" s="20">
        <v>1290</v>
      </c>
      <c r="C189" s="4" t="s">
        <v>524</v>
      </c>
      <c r="D189" s="14">
        <v>2635</v>
      </c>
      <c r="E189" s="42">
        <f t="shared" si="50"/>
        <v>527</v>
      </c>
      <c r="F189" s="8">
        <v>15</v>
      </c>
      <c r="G189" s="8">
        <v>18</v>
      </c>
      <c r="H189" s="8">
        <v>0</v>
      </c>
      <c r="I189" s="8">
        <v>0</v>
      </c>
      <c r="J189" s="8">
        <v>15</v>
      </c>
      <c r="K189" s="8">
        <v>18</v>
      </c>
      <c r="L189" s="77">
        <v>0</v>
      </c>
      <c r="M189" s="15">
        <v>23</v>
      </c>
      <c r="N189" s="15">
        <v>40</v>
      </c>
      <c r="O189" s="15">
        <v>2</v>
      </c>
      <c r="P189" s="15">
        <v>1</v>
      </c>
      <c r="Q189" s="8">
        <f t="shared" si="49"/>
        <v>66</v>
      </c>
      <c r="R189" s="8">
        <f t="shared" si="51"/>
        <v>175.66666666666666</v>
      </c>
      <c r="S189" s="8">
        <f t="shared" si="52"/>
        <v>84</v>
      </c>
      <c r="T189" s="9">
        <f t="shared" si="53"/>
        <v>527</v>
      </c>
      <c r="U189" s="9">
        <f t="shared" si="54"/>
        <v>81</v>
      </c>
      <c r="V189" s="22">
        <f t="shared" si="55"/>
        <v>3.0740037950664139</v>
      </c>
      <c r="W189" s="9">
        <f t="shared" si="56"/>
        <v>84</v>
      </c>
      <c r="X189" s="22">
        <f t="shared" si="57"/>
        <v>3.187855787476281</v>
      </c>
      <c r="Y189" s="59">
        <f t="shared" si="58"/>
        <v>12.296015180265655</v>
      </c>
      <c r="Z189" s="59">
        <f t="shared" si="59"/>
        <v>12.751423149905124</v>
      </c>
    </row>
    <row r="190" spans="1:26" ht="24.95" customHeight="1">
      <c r="A190" s="9">
        <v>5</v>
      </c>
      <c r="B190" s="20">
        <v>1291</v>
      </c>
      <c r="C190" s="4" t="s">
        <v>607</v>
      </c>
      <c r="D190" s="14">
        <v>2348</v>
      </c>
      <c r="E190" s="42">
        <f t="shared" si="50"/>
        <v>469.6</v>
      </c>
      <c r="F190" s="8">
        <v>9</v>
      </c>
      <c r="G190" s="8">
        <v>9</v>
      </c>
      <c r="H190" s="8">
        <v>0</v>
      </c>
      <c r="I190" s="8">
        <v>0</v>
      </c>
      <c r="J190" s="8">
        <v>9</v>
      </c>
      <c r="K190" s="8">
        <v>9</v>
      </c>
      <c r="L190" s="77">
        <v>0</v>
      </c>
      <c r="M190" s="15">
        <v>15</v>
      </c>
      <c r="N190" s="15">
        <v>2</v>
      </c>
      <c r="O190" s="15">
        <v>7</v>
      </c>
      <c r="P190" s="15">
        <v>7</v>
      </c>
      <c r="Q190" s="8">
        <f t="shared" si="49"/>
        <v>31</v>
      </c>
      <c r="R190" s="8">
        <f t="shared" si="51"/>
        <v>156.53333333333333</v>
      </c>
      <c r="S190" s="8">
        <f t="shared" si="52"/>
        <v>40</v>
      </c>
      <c r="T190" s="9">
        <f t="shared" si="53"/>
        <v>469.6</v>
      </c>
      <c r="U190" s="9">
        <f t="shared" si="54"/>
        <v>40</v>
      </c>
      <c r="V190" s="22">
        <f t="shared" si="55"/>
        <v>1.7035775127768313</v>
      </c>
      <c r="W190" s="9">
        <f t="shared" si="56"/>
        <v>40</v>
      </c>
      <c r="X190" s="22">
        <f t="shared" si="57"/>
        <v>1.7035775127768313</v>
      </c>
      <c r="Y190" s="59">
        <f t="shared" si="58"/>
        <v>6.8143100511073254</v>
      </c>
      <c r="Z190" s="59">
        <f t="shared" si="59"/>
        <v>6.8143100511073254</v>
      </c>
    </row>
    <row r="191" spans="1:26" ht="24.95" customHeight="1">
      <c r="A191" s="9">
        <v>6</v>
      </c>
      <c r="B191" s="20">
        <v>1292</v>
      </c>
      <c r="C191" s="4" t="s">
        <v>608</v>
      </c>
      <c r="D191" s="14">
        <v>2919</v>
      </c>
      <c r="E191" s="42">
        <f t="shared" si="50"/>
        <v>583.79999999999995</v>
      </c>
      <c r="F191" s="8">
        <v>12</v>
      </c>
      <c r="G191" s="8">
        <v>14</v>
      </c>
      <c r="H191" s="8">
        <v>0</v>
      </c>
      <c r="I191" s="8">
        <v>0</v>
      </c>
      <c r="J191" s="8">
        <v>12</v>
      </c>
      <c r="K191" s="8">
        <v>14</v>
      </c>
      <c r="L191" s="77">
        <v>0</v>
      </c>
      <c r="M191" s="15">
        <v>67</v>
      </c>
      <c r="N191" s="15">
        <v>0</v>
      </c>
      <c r="O191" s="15">
        <v>0</v>
      </c>
      <c r="P191" s="15">
        <v>0</v>
      </c>
      <c r="Q191" s="8">
        <f t="shared" si="49"/>
        <v>67</v>
      </c>
      <c r="R191" s="8">
        <f t="shared" si="51"/>
        <v>194.6</v>
      </c>
      <c r="S191" s="8">
        <f t="shared" si="52"/>
        <v>81</v>
      </c>
      <c r="T191" s="9">
        <f t="shared" si="53"/>
        <v>583.79999999999995</v>
      </c>
      <c r="U191" s="9">
        <f t="shared" si="54"/>
        <v>79</v>
      </c>
      <c r="V191" s="22">
        <f t="shared" si="55"/>
        <v>2.7064063035286057</v>
      </c>
      <c r="W191" s="9">
        <f t="shared" si="56"/>
        <v>81</v>
      </c>
      <c r="X191" s="22">
        <f t="shared" si="57"/>
        <v>2.7749229188078108</v>
      </c>
      <c r="Y191" s="59">
        <f t="shared" si="58"/>
        <v>10.825625214114423</v>
      </c>
      <c r="Z191" s="59">
        <f t="shared" si="59"/>
        <v>11.099691675231243</v>
      </c>
    </row>
    <row r="192" spans="1:26" ht="24.95" customHeight="1">
      <c r="A192" s="9">
        <v>7</v>
      </c>
      <c r="B192" s="20">
        <v>1293</v>
      </c>
      <c r="C192" s="43" t="s">
        <v>523</v>
      </c>
      <c r="D192" s="14">
        <v>2510</v>
      </c>
      <c r="E192" s="42">
        <f t="shared" si="50"/>
        <v>502</v>
      </c>
      <c r="F192" s="8">
        <v>8</v>
      </c>
      <c r="G192" s="8">
        <v>9</v>
      </c>
      <c r="H192" s="8">
        <v>0</v>
      </c>
      <c r="I192" s="8">
        <v>0</v>
      </c>
      <c r="J192" s="8">
        <v>8</v>
      </c>
      <c r="K192" s="8">
        <v>9</v>
      </c>
      <c r="L192" s="77">
        <v>0</v>
      </c>
      <c r="M192" s="15">
        <v>11</v>
      </c>
      <c r="N192" s="15">
        <v>0</v>
      </c>
      <c r="O192" s="15">
        <v>0</v>
      </c>
      <c r="P192" s="15">
        <v>0</v>
      </c>
      <c r="Q192" s="8">
        <f t="shared" si="49"/>
        <v>11</v>
      </c>
      <c r="R192" s="8">
        <f t="shared" si="51"/>
        <v>167.33333333333334</v>
      </c>
      <c r="S192" s="8">
        <f t="shared" si="52"/>
        <v>20</v>
      </c>
      <c r="T192" s="9">
        <f t="shared" si="53"/>
        <v>502</v>
      </c>
      <c r="U192" s="9">
        <f t="shared" si="54"/>
        <v>19</v>
      </c>
      <c r="V192" s="22">
        <f t="shared" si="55"/>
        <v>0.75697211155378485</v>
      </c>
      <c r="W192" s="9">
        <f t="shared" si="56"/>
        <v>20</v>
      </c>
      <c r="X192" s="22">
        <f t="shared" si="57"/>
        <v>0.79681274900398402</v>
      </c>
      <c r="Y192" s="59">
        <f t="shared" si="58"/>
        <v>3.0278884462151394</v>
      </c>
      <c r="Z192" s="59">
        <f t="shared" si="59"/>
        <v>3.1872509960159361</v>
      </c>
    </row>
    <row r="193" spans="1:26" ht="24.95" customHeight="1">
      <c r="A193" s="9">
        <v>8</v>
      </c>
      <c r="B193" s="20">
        <v>10776</v>
      </c>
      <c r="C193" s="4" t="s">
        <v>407</v>
      </c>
      <c r="D193" s="14">
        <v>15519</v>
      </c>
      <c r="E193" s="42">
        <f t="shared" si="50"/>
        <v>3103.8</v>
      </c>
      <c r="F193" s="8">
        <v>917</v>
      </c>
      <c r="G193" s="8">
        <v>1346</v>
      </c>
      <c r="H193" s="8">
        <v>1</v>
      </c>
      <c r="I193" s="8">
        <v>1</v>
      </c>
      <c r="J193" s="8">
        <v>918</v>
      </c>
      <c r="K193" s="8">
        <v>1347</v>
      </c>
      <c r="L193" s="77">
        <v>9</v>
      </c>
      <c r="M193" s="15">
        <v>91</v>
      </c>
      <c r="N193" s="15">
        <v>0</v>
      </c>
      <c r="O193" s="15">
        <v>0</v>
      </c>
      <c r="P193" s="15">
        <v>56</v>
      </c>
      <c r="Q193" s="8">
        <f t="shared" si="49"/>
        <v>156</v>
      </c>
      <c r="R193" s="8">
        <f t="shared" si="51"/>
        <v>1034.6000000000001</v>
      </c>
      <c r="S193" s="8">
        <f t="shared" si="52"/>
        <v>1503</v>
      </c>
      <c r="T193" s="9">
        <f t="shared" si="53"/>
        <v>3103.8</v>
      </c>
      <c r="U193" s="9">
        <f t="shared" si="54"/>
        <v>1074</v>
      </c>
      <c r="V193" s="22">
        <f t="shared" si="55"/>
        <v>6.9205490044461628</v>
      </c>
      <c r="W193" s="9">
        <f t="shared" si="56"/>
        <v>1503</v>
      </c>
      <c r="X193" s="22">
        <f t="shared" si="57"/>
        <v>9.6849023777305234</v>
      </c>
      <c r="Y193" s="59">
        <f t="shared" si="58"/>
        <v>27.682196017784651</v>
      </c>
      <c r="Z193" s="59">
        <f t="shared" si="59"/>
        <v>38.739609510922094</v>
      </c>
    </row>
    <row r="194" spans="1:26" ht="24.95" customHeight="1">
      <c r="A194" s="9">
        <v>9</v>
      </c>
      <c r="B194" s="20">
        <v>14915</v>
      </c>
      <c r="C194" s="43" t="s">
        <v>408</v>
      </c>
      <c r="D194" s="14">
        <v>5394</v>
      </c>
      <c r="E194" s="42">
        <f t="shared" si="50"/>
        <v>1078.8</v>
      </c>
      <c r="F194" s="8">
        <v>9</v>
      </c>
      <c r="G194" s="8">
        <v>10</v>
      </c>
      <c r="H194" s="8">
        <v>0</v>
      </c>
      <c r="I194" s="8">
        <v>0</v>
      </c>
      <c r="J194" s="8">
        <v>9</v>
      </c>
      <c r="K194" s="8">
        <v>10</v>
      </c>
      <c r="L194" s="77">
        <v>0</v>
      </c>
      <c r="M194" s="15">
        <v>6</v>
      </c>
      <c r="N194" s="15">
        <v>0</v>
      </c>
      <c r="O194" s="15">
        <v>0</v>
      </c>
      <c r="P194" s="15">
        <v>0</v>
      </c>
      <c r="Q194" s="8">
        <f t="shared" si="49"/>
        <v>6</v>
      </c>
      <c r="R194" s="8">
        <f t="shared" si="51"/>
        <v>359.59999999999997</v>
      </c>
      <c r="S194" s="8">
        <f t="shared" si="52"/>
        <v>16</v>
      </c>
      <c r="T194" s="9">
        <f t="shared" si="53"/>
        <v>1078.8</v>
      </c>
      <c r="U194" s="9">
        <f t="shared" si="54"/>
        <v>15</v>
      </c>
      <c r="V194" s="22">
        <f t="shared" si="55"/>
        <v>0.27808676307007785</v>
      </c>
      <c r="W194" s="9">
        <f t="shared" si="56"/>
        <v>16</v>
      </c>
      <c r="X194" s="22">
        <f t="shared" si="57"/>
        <v>0.29662588060808304</v>
      </c>
      <c r="Y194" s="59">
        <f t="shared" si="58"/>
        <v>1.1123470522803114</v>
      </c>
      <c r="Z194" s="59">
        <f t="shared" si="59"/>
        <v>1.1865035224323321</v>
      </c>
    </row>
    <row r="195" spans="1:26" s="37" customFormat="1" ht="24.95" customHeight="1">
      <c r="A195" s="16" t="s">
        <v>382</v>
      </c>
      <c r="B195" s="21"/>
      <c r="C195" s="18"/>
      <c r="D195" s="18">
        <f>SUM(D186:D194)</f>
        <v>41134</v>
      </c>
      <c r="E195" s="18">
        <f t="shared" ref="E195:U195" si="65">SUM(E186:E194)</f>
        <v>8226.7999999999993</v>
      </c>
      <c r="F195" s="18">
        <f t="shared" si="65"/>
        <v>996</v>
      </c>
      <c r="G195" s="18">
        <f t="shared" si="65"/>
        <v>1433</v>
      </c>
      <c r="H195" s="18">
        <f t="shared" si="65"/>
        <v>1</v>
      </c>
      <c r="I195" s="18">
        <f t="shared" si="65"/>
        <v>1</v>
      </c>
      <c r="J195" s="18">
        <f t="shared" si="65"/>
        <v>997</v>
      </c>
      <c r="K195" s="18">
        <f t="shared" si="65"/>
        <v>1434</v>
      </c>
      <c r="L195" s="78">
        <f t="shared" si="65"/>
        <v>9</v>
      </c>
      <c r="M195" s="18">
        <f t="shared" si="65"/>
        <v>328</v>
      </c>
      <c r="N195" s="18">
        <f t="shared" si="65"/>
        <v>42</v>
      </c>
      <c r="O195" s="18">
        <f t="shared" si="65"/>
        <v>15</v>
      </c>
      <c r="P195" s="18">
        <f t="shared" si="65"/>
        <v>73</v>
      </c>
      <c r="Q195" s="18">
        <f t="shared" si="65"/>
        <v>467</v>
      </c>
      <c r="R195" s="18">
        <f t="shared" si="65"/>
        <v>2742.2666666666664</v>
      </c>
      <c r="S195" s="18">
        <f t="shared" si="65"/>
        <v>1901</v>
      </c>
      <c r="T195" s="18">
        <f t="shared" si="65"/>
        <v>8226.7999999999993</v>
      </c>
      <c r="U195" s="18">
        <f t="shared" si="65"/>
        <v>1464</v>
      </c>
      <c r="V195" s="23">
        <f t="shared" si="55"/>
        <v>3.559099528370691</v>
      </c>
      <c r="W195" s="16">
        <f t="shared" si="56"/>
        <v>1901</v>
      </c>
      <c r="X195" s="23">
        <f t="shared" si="57"/>
        <v>4.6214810132736908</v>
      </c>
      <c r="Y195" s="63">
        <f t="shared" si="58"/>
        <v>14.236398113482764</v>
      </c>
      <c r="Z195" s="63">
        <f t="shared" si="59"/>
        <v>18.485924053094763</v>
      </c>
    </row>
    <row r="196" spans="1:26" ht="24.95" customHeight="1">
      <c r="A196" s="9">
        <v>1</v>
      </c>
      <c r="B196" s="20">
        <v>1294</v>
      </c>
      <c r="C196" s="4" t="s">
        <v>609</v>
      </c>
      <c r="D196" s="14">
        <v>5604</v>
      </c>
      <c r="E196" s="42">
        <f t="shared" si="50"/>
        <v>1120.8</v>
      </c>
      <c r="F196" s="8">
        <v>1</v>
      </c>
      <c r="G196" s="8">
        <v>1</v>
      </c>
      <c r="H196" s="8">
        <v>0</v>
      </c>
      <c r="I196" s="8">
        <v>0</v>
      </c>
      <c r="J196" s="8">
        <v>1</v>
      </c>
      <c r="K196" s="8">
        <v>1</v>
      </c>
      <c r="L196" s="77">
        <v>0</v>
      </c>
      <c r="M196" s="15">
        <v>13</v>
      </c>
      <c r="N196" s="15">
        <v>0</v>
      </c>
      <c r="O196" s="15">
        <v>0</v>
      </c>
      <c r="P196" s="15">
        <v>18</v>
      </c>
      <c r="Q196" s="8">
        <f t="shared" si="49"/>
        <v>31</v>
      </c>
      <c r="R196" s="8">
        <f t="shared" si="51"/>
        <v>373.59999999999997</v>
      </c>
      <c r="S196" s="8">
        <f t="shared" si="52"/>
        <v>32</v>
      </c>
      <c r="T196" s="9">
        <f t="shared" si="53"/>
        <v>1120.8</v>
      </c>
      <c r="U196" s="9">
        <f t="shared" si="54"/>
        <v>32</v>
      </c>
      <c r="V196" s="22">
        <f t="shared" si="55"/>
        <v>0.57102069950035694</v>
      </c>
      <c r="W196" s="9">
        <f t="shared" si="56"/>
        <v>32</v>
      </c>
      <c r="X196" s="22">
        <f t="shared" si="57"/>
        <v>0.57102069950035694</v>
      </c>
      <c r="Y196" s="59">
        <f t="shared" si="58"/>
        <v>2.2840827980014278</v>
      </c>
      <c r="Z196" s="59">
        <f t="shared" si="59"/>
        <v>2.2840827980014278</v>
      </c>
    </row>
    <row r="197" spans="1:26" ht="24.95" customHeight="1">
      <c r="A197" s="9">
        <v>2</v>
      </c>
      <c r="B197" s="20">
        <v>1295</v>
      </c>
      <c r="C197" s="4" t="s">
        <v>409</v>
      </c>
      <c r="D197" s="14">
        <v>12973</v>
      </c>
      <c r="E197" s="42">
        <f t="shared" si="50"/>
        <v>2594.6</v>
      </c>
      <c r="F197" s="8">
        <v>32</v>
      </c>
      <c r="G197" s="8">
        <v>35</v>
      </c>
      <c r="H197" s="8">
        <v>0</v>
      </c>
      <c r="I197" s="8">
        <v>0</v>
      </c>
      <c r="J197" s="8">
        <v>32</v>
      </c>
      <c r="K197" s="8">
        <v>35</v>
      </c>
      <c r="L197" s="77">
        <v>1</v>
      </c>
      <c r="M197" s="15">
        <v>22</v>
      </c>
      <c r="N197" s="15">
        <v>4</v>
      </c>
      <c r="O197" s="15">
        <v>3</v>
      </c>
      <c r="P197" s="15">
        <v>33</v>
      </c>
      <c r="Q197" s="8">
        <f t="shared" ref="Q197:Q260" si="66">SUM(L197:P197)</f>
        <v>63</v>
      </c>
      <c r="R197" s="8">
        <f t="shared" si="51"/>
        <v>864.86666666666667</v>
      </c>
      <c r="S197" s="8">
        <f t="shared" si="52"/>
        <v>98</v>
      </c>
      <c r="T197" s="9">
        <f t="shared" si="53"/>
        <v>2594.6</v>
      </c>
      <c r="U197" s="9">
        <f t="shared" si="54"/>
        <v>95</v>
      </c>
      <c r="V197" s="22">
        <f t="shared" si="55"/>
        <v>0.73229014106220613</v>
      </c>
      <c r="W197" s="9">
        <f t="shared" si="56"/>
        <v>98</v>
      </c>
      <c r="X197" s="22">
        <f t="shared" si="57"/>
        <v>0.75541509288522313</v>
      </c>
      <c r="Y197" s="59">
        <f t="shared" si="58"/>
        <v>2.9291605642488245</v>
      </c>
      <c r="Z197" s="59">
        <f t="shared" si="59"/>
        <v>3.0216603715408925</v>
      </c>
    </row>
    <row r="198" spans="1:26" ht="24.95" customHeight="1">
      <c r="A198" s="9">
        <v>3</v>
      </c>
      <c r="B198" s="20">
        <v>1296</v>
      </c>
      <c r="C198" s="4" t="s">
        <v>410</v>
      </c>
      <c r="D198" s="14">
        <v>5525</v>
      </c>
      <c r="E198" s="42">
        <f t="shared" ref="E198:E260" si="67">(200*D198)/1000</f>
        <v>1105</v>
      </c>
      <c r="F198" s="8">
        <v>80</v>
      </c>
      <c r="G198" s="8">
        <v>95</v>
      </c>
      <c r="H198" s="8">
        <v>0</v>
      </c>
      <c r="I198" s="8">
        <v>0</v>
      </c>
      <c r="J198" s="8">
        <v>80</v>
      </c>
      <c r="K198" s="8">
        <v>95</v>
      </c>
      <c r="L198" s="77">
        <v>0</v>
      </c>
      <c r="M198" s="15">
        <v>55</v>
      </c>
      <c r="N198" s="15">
        <v>1</v>
      </c>
      <c r="O198" s="15">
        <v>9</v>
      </c>
      <c r="P198" s="15">
        <v>5</v>
      </c>
      <c r="Q198" s="8">
        <f t="shared" si="66"/>
        <v>70</v>
      </c>
      <c r="R198" s="8">
        <f t="shared" ref="R198:R260" si="68">E198/3</f>
        <v>368.33333333333331</v>
      </c>
      <c r="S198" s="8">
        <f t="shared" ref="S198:S260" si="69">K198+Q198</f>
        <v>165</v>
      </c>
      <c r="T198" s="9">
        <f t="shared" ref="T198:T260" si="70">D198*20/100</f>
        <v>1105</v>
      </c>
      <c r="U198" s="9">
        <f t="shared" ref="U198:U260" si="71">Q198+J198</f>
        <v>150</v>
      </c>
      <c r="V198" s="22">
        <f t="shared" ref="V198:V261" si="72">U198*100/D198</f>
        <v>2.7149321266968327</v>
      </c>
      <c r="W198" s="9">
        <f t="shared" ref="W198:W261" si="73">K198+Q198</f>
        <v>165</v>
      </c>
      <c r="X198" s="22">
        <f t="shared" ref="X198:X261" si="74">W198*100/D198</f>
        <v>2.9864253393665159</v>
      </c>
      <c r="Y198" s="59">
        <f t="shared" ref="Y198:Y261" si="75">V198*4</f>
        <v>10.859728506787331</v>
      </c>
      <c r="Z198" s="59">
        <f t="shared" ref="Z198:Z261" si="76">X198*4</f>
        <v>11.945701357466064</v>
      </c>
    </row>
    <row r="199" spans="1:26" ht="24.95" customHeight="1">
      <c r="A199" s="9">
        <v>4</v>
      </c>
      <c r="B199" s="20">
        <v>1297</v>
      </c>
      <c r="C199" s="43" t="s">
        <v>610</v>
      </c>
      <c r="D199" s="14">
        <v>1262</v>
      </c>
      <c r="E199" s="42">
        <f t="shared" si="67"/>
        <v>252.4</v>
      </c>
      <c r="F199" s="8">
        <v>22</v>
      </c>
      <c r="G199" s="8">
        <v>25</v>
      </c>
      <c r="H199" s="8">
        <v>0</v>
      </c>
      <c r="I199" s="8">
        <v>0</v>
      </c>
      <c r="J199" s="8">
        <v>22</v>
      </c>
      <c r="K199" s="8">
        <v>25</v>
      </c>
      <c r="L199" s="74">
        <v>0</v>
      </c>
      <c r="M199" s="53">
        <v>0</v>
      </c>
      <c r="N199" s="53">
        <v>0</v>
      </c>
      <c r="O199" s="53">
        <v>0</v>
      </c>
      <c r="P199" s="53">
        <v>0</v>
      </c>
      <c r="Q199" s="53">
        <f t="shared" si="66"/>
        <v>0</v>
      </c>
      <c r="R199" s="8">
        <f t="shared" si="68"/>
        <v>84.13333333333334</v>
      </c>
      <c r="S199" s="8">
        <f t="shared" si="69"/>
        <v>25</v>
      </c>
      <c r="T199" s="9">
        <f t="shared" si="70"/>
        <v>252.4</v>
      </c>
      <c r="U199" s="9">
        <f t="shared" si="71"/>
        <v>22</v>
      </c>
      <c r="V199" s="22">
        <f t="shared" si="72"/>
        <v>1.7432646592709984</v>
      </c>
      <c r="W199" s="9">
        <f t="shared" si="73"/>
        <v>25</v>
      </c>
      <c r="X199" s="22">
        <f t="shared" si="74"/>
        <v>1.9809825673534074</v>
      </c>
      <c r="Y199" s="59">
        <f t="shared" si="75"/>
        <v>6.9730586370839935</v>
      </c>
      <c r="Z199" s="59">
        <f t="shared" si="76"/>
        <v>7.9239302694136295</v>
      </c>
    </row>
    <row r="200" spans="1:26" ht="24.95" customHeight="1">
      <c r="A200" s="9">
        <v>5</v>
      </c>
      <c r="B200" s="20">
        <v>1298</v>
      </c>
      <c r="C200" s="4" t="s">
        <v>411</v>
      </c>
      <c r="D200" s="14">
        <v>2908</v>
      </c>
      <c r="E200" s="42">
        <f t="shared" si="67"/>
        <v>581.6</v>
      </c>
      <c r="F200" s="8">
        <v>14</v>
      </c>
      <c r="G200" s="8">
        <v>15</v>
      </c>
      <c r="H200" s="8">
        <v>0</v>
      </c>
      <c r="I200" s="8">
        <v>0</v>
      </c>
      <c r="J200" s="8">
        <v>14</v>
      </c>
      <c r="K200" s="8">
        <v>15</v>
      </c>
      <c r="L200" s="77">
        <v>2</v>
      </c>
      <c r="M200" s="15">
        <v>13</v>
      </c>
      <c r="N200" s="15">
        <v>1</v>
      </c>
      <c r="O200" s="15">
        <v>34</v>
      </c>
      <c r="P200" s="15">
        <v>14</v>
      </c>
      <c r="Q200" s="8">
        <f t="shared" si="66"/>
        <v>64</v>
      </c>
      <c r="R200" s="8">
        <f t="shared" si="68"/>
        <v>193.86666666666667</v>
      </c>
      <c r="S200" s="8">
        <f t="shared" si="69"/>
        <v>79</v>
      </c>
      <c r="T200" s="9">
        <f t="shared" si="70"/>
        <v>581.6</v>
      </c>
      <c r="U200" s="9">
        <f t="shared" si="71"/>
        <v>78</v>
      </c>
      <c r="V200" s="22">
        <f t="shared" si="72"/>
        <v>2.6822558459422283</v>
      </c>
      <c r="W200" s="9">
        <f t="shared" si="73"/>
        <v>79</v>
      </c>
      <c r="X200" s="22">
        <f t="shared" si="74"/>
        <v>2.716643741403026</v>
      </c>
      <c r="Y200" s="59">
        <f t="shared" si="75"/>
        <v>10.729023383768913</v>
      </c>
      <c r="Z200" s="59">
        <f t="shared" si="76"/>
        <v>10.866574965612104</v>
      </c>
    </row>
    <row r="201" spans="1:26" ht="24.95" customHeight="1">
      <c r="A201" s="9">
        <v>6</v>
      </c>
      <c r="B201" s="20">
        <v>1299</v>
      </c>
      <c r="C201" s="4" t="s">
        <v>526</v>
      </c>
      <c r="D201" s="14">
        <v>8832</v>
      </c>
      <c r="E201" s="42">
        <f t="shared" si="67"/>
        <v>1766.4</v>
      </c>
      <c r="F201" s="8">
        <v>42</v>
      </c>
      <c r="G201" s="8">
        <v>51</v>
      </c>
      <c r="H201" s="8">
        <v>0</v>
      </c>
      <c r="I201" s="8">
        <v>0</v>
      </c>
      <c r="J201" s="8">
        <v>42</v>
      </c>
      <c r="K201" s="8">
        <v>51</v>
      </c>
      <c r="L201" s="77">
        <v>3</v>
      </c>
      <c r="M201" s="15">
        <v>11</v>
      </c>
      <c r="N201" s="15">
        <v>1</v>
      </c>
      <c r="O201" s="15">
        <v>0</v>
      </c>
      <c r="P201" s="15">
        <v>37</v>
      </c>
      <c r="Q201" s="8">
        <f t="shared" si="66"/>
        <v>52</v>
      </c>
      <c r="R201" s="8">
        <f t="shared" si="68"/>
        <v>588.80000000000007</v>
      </c>
      <c r="S201" s="8">
        <f t="shared" si="69"/>
        <v>103</v>
      </c>
      <c r="T201" s="9">
        <f t="shared" si="70"/>
        <v>1766.4</v>
      </c>
      <c r="U201" s="9">
        <f t="shared" si="71"/>
        <v>94</v>
      </c>
      <c r="V201" s="22">
        <f t="shared" si="72"/>
        <v>1.0643115942028984</v>
      </c>
      <c r="W201" s="9">
        <f t="shared" si="73"/>
        <v>103</v>
      </c>
      <c r="X201" s="22">
        <f t="shared" si="74"/>
        <v>1.1662137681159421</v>
      </c>
      <c r="Y201" s="59">
        <f t="shared" si="75"/>
        <v>4.2572463768115938</v>
      </c>
      <c r="Z201" s="59">
        <f t="shared" si="76"/>
        <v>4.6648550724637685</v>
      </c>
    </row>
    <row r="202" spans="1:26" ht="24.95" customHeight="1">
      <c r="A202" s="9">
        <v>7</v>
      </c>
      <c r="B202" s="20">
        <v>1300</v>
      </c>
      <c r="C202" s="4" t="s">
        <v>525</v>
      </c>
      <c r="D202" s="14">
        <v>2916</v>
      </c>
      <c r="E202" s="42">
        <f t="shared" si="67"/>
        <v>583.20000000000005</v>
      </c>
      <c r="F202" s="8">
        <v>11</v>
      </c>
      <c r="G202" s="8">
        <v>14</v>
      </c>
      <c r="H202" s="8">
        <v>0</v>
      </c>
      <c r="I202" s="8">
        <v>0</v>
      </c>
      <c r="J202" s="8">
        <v>11</v>
      </c>
      <c r="K202" s="8">
        <v>14</v>
      </c>
      <c r="L202" s="77">
        <v>0</v>
      </c>
      <c r="M202" s="15">
        <v>10</v>
      </c>
      <c r="N202" s="15">
        <v>1</v>
      </c>
      <c r="O202" s="15">
        <v>1</v>
      </c>
      <c r="P202" s="15">
        <v>1</v>
      </c>
      <c r="Q202" s="8">
        <f t="shared" si="66"/>
        <v>13</v>
      </c>
      <c r="R202" s="8">
        <f t="shared" si="68"/>
        <v>194.4</v>
      </c>
      <c r="S202" s="8">
        <f t="shared" si="69"/>
        <v>27</v>
      </c>
      <c r="T202" s="9">
        <f t="shared" si="70"/>
        <v>583.20000000000005</v>
      </c>
      <c r="U202" s="9">
        <f t="shared" si="71"/>
        <v>24</v>
      </c>
      <c r="V202" s="22">
        <f t="shared" si="72"/>
        <v>0.82304526748971196</v>
      </c>
      <c r="W202" s="9">
        <f t="shared" si="73"/>
        <v>27</v>
      </c>
      <c r="X202" s="22">
        <f t="shared" si="74"/>
        <v>0.92592592592592593</v>
      </c>
      <c r="Y202" s="59">
        <f t="shared" si="75"/>
        <v>3.2921810699588478</v>
      </c>
      <c r="Z202" s="59">
        <f t="shared" si="76"/>
        <v>3.7037037037037037</v>
      </c>
    </row>
    <row r="203" spans="1:26" ht="24.95" customHeight="1">
      <c r="A203" s="9">
        <v>8</v>
      </c>
      <c r="B203" s="20">
        <v>1301</v>
      </c>
      <c r="C203" s="4" t="s">
        <v>611</v>
      </c>
      <c r="D203" s="14">
        <v>3528</v>
      </c>
      <c r="E203" s="42">
        <f t="shared" si="67"/>
        <v>705.6</v>
      </c>
      <c r="F203" s="8">
        <v>9</v>
      </c>
      <c r="G203" s="8">
        <v>9</v>
      </c>
      <c r="H203" s="8">
        <v>0</v>
      </c>
      <c r="I203" s="8">
        <v>0</v>
      </c>
      <c r="J203" s="8">
        <v>9</v>
      </c>
      <c r="K203" s="8">
        <v>9</v>
      </c>
      <c r="L203" s="77">
        <v>0</v>
      </c>
      <c r="M203" s="15">
        <v>13</v>
      </c>
      <c r="N203" s="15">
        <v>0</v>
      </c>
      <c r="O203" s="15">
        <v>25</v>
      </c>
      <c r="P203" s="15">
        <v>1</v>
      </c>
      <c r="Q203" s="8">
        <f t="shared" si="66"/>
        <v>39</v>
      </c>
      <c r="R203" s="8">
        <f t="shared" si="68"/>
        <v>235.20000000000002</v>
      </c>
      <c r="S203" s="8">
        <f t="shared" si="69"/>
        <v>48</v>
      </c>
      <c r="T203" s="9">
        <f t="shared" si="70"/>
        <v>705.6</v>
      </c>
      <c r="U203" s="9">
        <f t="shared" si="71"/>
        <v>48</v>
      </c>
      <c r="V203" s="22">
        <f t="shared" si="72"/>
        <v>1.3605442176870748</v>
      </c>
      <c r="W203" s="9">
        <f t="shared" si="73"/>
        <v>48</v>
      </c>
      <c r="X203" s="22">
        <f t="shared" si="74"/>
        <v>1.3605442176870748</v>
      </c>
      <c r="Y203" s="59">
        <f t="shared" si="75"/>
        <v>5.4421768707482991</v>
      </c>
      <c r="Z203" s="59">
        <f t="shared" si="76"/>
        <v>5.4421768707482991</v>
      </c>
    </row>
    <row r="204" spans="1:26" ht="24.95" customHeight="1">
      <c r="A204" s="9">
        <v>9</v>
      </c>
      <c r="B204" s="20">
        <v>1302</v>
      </c>
      <c r="C204" s="4" t="s">
        <v>612</v>
      </c>
      <c r="D204" s="14">
        <v>2461</v>
      </c>
      <c r="E204" s="42">
        <f t="shared" si="67"/>
        <v>492.2</v>
      </c>
      <c r="F204" s="8">
        <v>2</v>
      </c>
      <c r="G204" s="8">
        <v>2</v>
      </c>
      <c r="H204" s="8">
        <v>0</v>
      </c>
      <c r="I204" s="8">
        <v>0</v>
      </c>
      <c r="J204" s="8">
        <v>2</v>
      </c>
      <c r="K204" s="8">
        <v>2</v>
      </c>
      <c r="L204" s="74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f t="shared" si="66"/>
        <v>0</v>
      </c>
      <c r="R204" s="8">
        <f t="shared" si="68"/>
        <v>164.06666666666666</v>
      </c>
      <c r="S204" s="8">
        <f t="shared" si="69"/>
        <v>2</v>
      </c>
      <c r="T204" s="9">
        <f t="shared" si="70"/>
        <v>492.2</v>
      </c>
      <c r="U204" s="9">
        <f t="shared" si="71"/>
        <v>2</v>
      </c>
      <c r="V204" s="22">
        <f t="shared" si="72"/>
        <v>8.1267777326290119E-2</v>
      </c>
      <c r="W204" s="9">
        <f t="shared" si="73"/>
        <v>2</v>
      </c>
      <c r="X204" s="22">
        <f t="shared" si="74"/>
        <v>8.1267777326290119E-2</v>
      </c>
      <c r="Y204" s="59">
        <f t="shared" si="75"/>
        <v>0.32507110930516048</v>
      </c>
      <c r="Z204" s="59">
        <f t="shared" si="76"/>
        <v>0.32507110930516048</v>
      </c>
    </row>
    <row r="205" spans="1:26" ht="24.95" customHeight="1">
      <c r="A205" s="9">
        <v>10</v>
      </c>
      <c r="B205" s="20">
        <v>1303</v>
      </c>
      <c r="C205" s="4" t="s">
        <v>613</v>
      </c>
      <c r="D205" s="14">
        <v>4277</v>
      </c>
      <c r="E205" s="42">
        <f t="shared" si="67"/>
        <v>855.4</v>
      </c>
      <c r="F205" s="8">
        <v>102</v>
      </c>
      <c r="G205" s="8">
        <v>136</v>
      </c>
      <c r="H205" s="8">
        <v>0</v>
      </c>
      <c r="I205" s="8">
        <v>0</v>
      </c>
      <c r="J205" s="8">
        <v>102</v>
      </c>
      <c r="K205" s="8">
        <v>136</v>
      </c>
      <c r="L205" s="77">
        <v>0</v>
      </c>
      <c r="M205" s="15">
        <v>13</v>
      </c>
      <c r="N205" s="15">
        <v>0</v>
      </c>
      <c r="O205" s="15">
        <v>0</v>
      </c>
      <c r="P205" s="15">
        <v>1</v>
      </c>
      <c r="Q205" s="8">
        <f t="shared" si="66"/>
        <v>14</v>
      </c>
      <c r="R205" s="8">
        <f t="shared" si="68"/>
        <v>285.13333333333333</v>
      </c>
      <c r="S205" s="8">
        <f t="shared" si="69"/>
        <v>150</v>
      </c>
      <c r="T205" s="9">
        <f t="shared" si="70"/>
        <v>855.4</v>
      </c>
      <c r="U205" s="9">
        <f t="shared" si="71"/>
        <v>116</v>
      </c>
      <c r="V205" s="22">
        <f t="shared" si="72"/>
        <v>2.7121814355856908</v>
      </c>
      <c r="W205" s="9">
        <f t="shared" si="73"/>
        <v>150</v>
      </c>
      <c r="X205" s="22">
        <f t="shared" si="74"/>
        <v>3.5071311667056349</v>
      </c>
      <c r="Y205" s="59">
        <f t="shared" si="75"/>
        <v>10.848725742342763</v>
      </c>
      <c r="Z205" s="59">
        <f t="shared" si="76"/>
        <v>14.028524666822539</v>
      </c>
    </row>
    <row r="206" spans="1:26" ht="24.95" customHeight="1">
      <c r="A206" s="9">
        <v>11</v>
      </c>
      <c r="B206" s="20">
        <v>10777</v>
      </c>
      <c r="C206" s="4" t="s">
        <v>412</v>
      </c>
      <c r="D206" s="14">
        <v>17279</v>
      </c>
      <c r="E206" s="42">
        <f t="shared" si="67"/>
        <v>3455.8</v>
      </c>
      <c r="F206" s="8">
        <v>1181</v>
      </c>
      <c r="G206" s="8">
        <v>1833</v>
      </c>
      <c r="H206" s="8">
        <v>2</v>
      </c>
      <c r="I206" s="8">
        <v>2</v>
      </c>
      <c r="J206" s="8">
        <v>1183</v>
      </c>
      <c r="K206" s="8">
        <v>1835</v>
      </c>
      <c r="L206" s="77">
        <v>4</v>
      </c>
      <c r="M206" s="15">
        <v>55</v>
      </c>
      <c r="N206" s="15">
        <v>10</v>
      </c>
      <c r="O206" s="15">
        <v>15</v>
      </c>
      <c r="P206" s="15">
        <v>17</v>
      </c>
      <c r="Q206" s="8">
        <f t="shared" si="66"/>
        <v>101</v>
      </c>
      <c r="R206" s="8">
        <f t="shared" si="68"/>
        <v>1151.9333333333334</v>
      </c>
      <c r="S206" s="8">
        <f t="shared" si="69"/>
        <v>1936</v>
      </c>
      <c r="T206" s="9">
        <f t="shared" si="70"/>
        <v>3455.8</v>
      </c>
      <c r="U206" s="9">
        <f t="shared" si="71"/>
        <v>1284</v>
      </c>
      <c r="V206" s="22">
        <f t="shared" si="72"/>
        <v>7.4309855894438339</v>
      </c>
      <c r="W206" s="9">
        <f t="shared" si="73"/>
        <v>1936</v>
      </c>
      <c r="X206" s="22">
        <f t="shared" si="74"/>
        <v>11.204352103709706</v>
      </c>
      <c r="Y206" s="59">
        <f t="shared" si="75"/>
        <v>29.723942357775336</v>
      </c>
      <c r="Z206" s="59">
        <f t="shared" si="76"/>
        <v>44.817408414838823</v>
      </c>
    </row>
    <row r="207" spans="1:26" s="37" customFormat="1" ht="24.95" customHeight="1">
      <c r="A207" s="16" t="s">
        <v>382</v>
      </c>
      <c r="B207" s="21"/>
      <c r="C207" s="18"/>
      <c r="D207" s="18">
        <f>SUM(D196:D206)</f>
        <v>67565</v>
      </c>
      <c r="E207" s="18">
        <f t="shared" ref="E207:U207" si="77">SUM(E196:E206)</f>
        <v>13513</v>
      </c>
      <c r="F207" s="18">
        <f t="shared" si="77"/>
        <v>1496</v>
      </c>
      <c r="G207" s="18">
        <f t="shared" si="77"/>
        <v>2216</v>
      </c>
      <c r="H207" s="18">
        <f t="shared" si="77"/>
        <v>2</v>
      </c>
      <c r="I207" s="18">
        <f t="shared" si="77"/>
        <v>2</v>
      </c>
      <c r="J207" s="18">
        <f t="shared" si="77"/>
        <v>1498</v>
      </c>
      <c r="K207" s="18">
        <f t="shared" si="77"/>
        <v>2218</v>
      </c>
      <c r="L207" s="78">
        <f t="shared" si="77"/>
        <v>10</v>
      </c>
      <c r="M207" s="18">
        <f t="shared" si="77"/>
        <v>205</v>
      </c>
      <c r="N207" s="18">
        <f t="shared" si="77"/>
        <v>18</v>
      </c>
      <c r="O207" s="18">
        <f t="shared" si="77"/>
        <v>87</v>
      </c>
      <c r="P207" s="18">
        <f t="shared" si="77"/>
        <v>127</v>
      </c>
      <c r="Q207" s="18">
        <f t="shared" si="77"/>
        <v>447</v>
      </c>
      <c r="R207" s="18">
        <f t="shared" si="77"/>
        <v>4504.3333333333339</v>
      </c>
      <c r="S207" s="18">
        <f t="shared" si="77"/>
        <v>2665</v>
      </c>
      <c r="T207" s="18">
        <f t="shared" si="77"/>
        <v>13513</v>
      </c>
      <c r="U207" s="18">
        <f t="shared" si="77"/>
        <v>1945</v>
      </c>
      <c r="V207" s="23">
        <f t="shared" si="72"/>
        <v>2.8787093909568564</v>
      </c>
      <c r="W207" s="16">
        <f t="shared" si="73"/>
        <v>2665</v>
      </c>
      <c r="X207" s="23">
        <f t="shared" si="74"/>
        <v>3.9443498852956411</v>
      </c>
      <c r="Y207" s="63">
        <f t="shared" si="75"/>
        <v>11.514837563827426</v>
      </c>
      <c r="Z207" s="63">
        <f t="shared" si="76"/>
        <v>15.777399541182564</v>
      </c>
    </row>
    <row r="208" spans="1:26" ht="24.95" customHeight="1">
      <c r="A208" s="9">
        <v>1</v>
      </c>
      <c r="B208" s="20">
        <v>1304</v>
      </c>
      <c r="C208" s="4" t="s">
        <v>527</v>
      </c>
      <c r="D208" s="14">
        <v>2431</v>
      </c>
      <c r="E208" s="42">
        <f t="shared" si="67"/>
        <v>486.2</v>
      </c>
      <c r="F208" s="8">
        <v>40</v>
      </c>
      <c r="G208" s="8">
        <v>43</v>
      </c>
      <c r="H208" s="8">
        <v>0</v>
      </c>
      <c r="I208" s="8">
        <v>0</v>
      </c>
      <c r="J208" s="8">
        <v>40</v>
      </c>
      <c r="K208" s="8">
        <v>43</v>
      </c>
      <c r="L208" s="77">
        <v>1</v>
      </c>
      <c r="M208" s="15">
        <v>37</v>
      </c>
      <c r="N208" s="15">
        <v>12</v>
      </c>
      <c r="O208" s="15">
        <v>6</v>
      </c>
      <c r="P208" s="15">
        <v>26</v>
      </c>
      <c r="Q208" s="8">
        <f t="shared" si="66"/>
        <v>82</v>
      </c>
      <c r="R208" s="8">
        <f t="shared" si="68"/>
        <v>162.06666666666666</v>
      </c>
      <c r="S208" s="8">
        <f t="shared" si="69"/>
        <v>125</v>
      </c>
      <c r="T208" s="9">
        <f t="shared" si="70"/>
        <v>486.2</v>
      </c>
      <c r="U208" s="9">
        <f t="shared" si="71"/>
        <v>122</v>
      </c>
      <c r="V208" s="22">
        <f t="shared" si="72"/>
        <v>5.0185109008638422</v>
      </c>
      <c r="W208" s="9">
        <f t="shared" si="73"/>
        <v>125</v>
      </c>
      <c r="X208" s="22">
        <f t="shared" si="74"/>
        <v>5.1419169066227886</v>
      </c>
      <c r="Y208" s="59">
        <f t="shared" si="75"/>
        <v>20.074043603455369</v>
      </c>
      <c r="Z208" s="59">
        <f t="shared" si="76"/>
        <v>20.567667626491154</v>
      </c>
    </row>
    <row r="209" spans="1:26" ht="24.95" customHeight="1">
      <c r="A209" s="9">
        <v>2</v>
      </c>
      <c r="B209" s="20">
        <v>1305</v>
      </c>
      <c r="C209" s="4" t="s">
        <v>528</v>
      </c>
      <c r="D209" s="14">
        <v>3841</v>
      </c>
      <c r="E209" s="42">
        <f t="shared" si="67"/>
        <v>768.2</v>
      </c>
      <c r="F209" s="8">
        <v>13</v>
      </c>
      <c r="G209" s="8">
        <v>13</v>
      </c>
      <c r="H209" s="8">
        <v>0</v>
      </c>
      <c r="I209" s="8">
        <v>0</v>
      </c>
      <c r="J209" s="8">
        <v>13</v>
      </c>
      <c r="K209" s="8">
        <v>13</v>
      </c>
      <c r="L209" s="74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f t="shared" si="66"/>
        <v>0</v>
      </c>
      <c r="R209" s="8">
        <f t="shared" si="68"/>
        <v>256.06666666666666</v>
      </c>
      <c r="S209" s="8">
        <f t="shared" si="69"/>
        <v>13</v>
      </c>
      <c r="T209" s="9">
        <f t="shared" si="70"/>
        <v>768.2</v>
      </c>
      <c r="U209" s="9">
        <f t="shared" si="71"/>
        <v>13</v>
      </c>
      <c r="V209" s="22">
        <f t="shared" si="72"/>
        <v>0.33845352772715437</v>
      </c>
      <c r="W209" s="9">
        <f t="shared" si="73"/>
        <v>13</v>
      </c>
      <c r="X209" s="22">
        <f t="shared" si="74"/>
        <v>0.33845352772715437</v>
      </c>
      <c r="Y209" s="59">
        <f t="shared" si="75"/>
        <v>1.3538141109086175</v>
      </c>
      <c r="Z209" s="59">
        <f t="shared" si="76"/>
        <v>1.3538141109086175</v>
      </c>
    </row>
    <row r="210" spans="1:26" ht="24.95" customHeight="1">
      <c r="A210" s="9">
        <v>3</v>
      </c>
      <c r="B210" s="20">
        <v>1306</v>
      </c>
      <c r="C210" s="4" t="s">
        <v>614</v>
      </c>
      <c r="D210" s="14">
        <v>4316</v>
      </c>
      <c r="E210" s="42">
        <f t="shared" si="67"/>
        <v>863.2</v>
      </c>
      <c r="F210" s="8">
        <v>42</v>
      </c>
      <c r="G210" s="8">
        <v>54</v>
      </c>
      <c r="H210" s="8">
        <v>0</v>
      </c>
      <c r="I210" s="8">
        <v>0</v>
      </c>
      <c r="J210" s="8">
        <v>42</v>
      </c>
      <c r="K210" s="8">
        <v>54</v>
      </c>
      <c r="L210" s="77">
        <v>0</v>
      </c>
      <c r="M210" s="15">
        <v>106</v>
      </c>
      <c r="N210" s="15">
        <v>3</v>
      </c>
      <c r="O210" s="15">
        <v>7</v>
      </c>
      <c r="P210" s="15">
        <v>126</v>
      </c>
      <c r="Q210" s="8">
        <f t="shared" si="66"/>
        <v>242</v>
      </c>
      <c r="R210" s="8">
        <f t="shared" si="68"/>
        <v>287.73333333333335</v>
      </c>
      <c r="S210" s="62">
        <f t="shared" si="69"/>
        <v>296</v>
      </c>
      <c r="T210" s="9">
        <f t="shared" si="70"/>
        <v>863.2</v>
      </c>
      <c r="U210" s="9">
        <f t="shared" si="71"/>
        <v>284</v>
      </c>
      <c r="V210" s="22">
        <f t="shared" si="72"/>
        <v>6.5801668211306765</v>
      </c>
      <c r="W210" s="9">
        <f t="shared" si="73"/>
        <v>296</v>
      </c>
      <c r="X210" s="22">
        <f t="shared" si="74"/>
        <v>6.8582020389249303</v>
      </c>
      <c r="Y210" s="59">
        <f t="shared" si="75"/>
        <v>26.320667284522706</v>
      </c>
      <c r="Z210" s="59">
        <f t="shared" si="76"/>
        <v>27.432808155699721</v>
      </c>
    </row>
    <row r="211" spans="1:26" ht="24.95" customHeight="1">
      <c r="A211" s="9">
        <v>4</v>
      </c>
      <c r="B211" s="20">
        <v>1307</v>
      </c>
      <c r="C211" s="4" t="s">
        <v>530</v>
      </c>
      <c r="D211" s="14">
        <v>7756</v>
      </c>
      <c r="E211" s="42">
        <f t="shared" si="67"/>
        <v>1551.2</v>
      </c>
      <c r="F211" s="8">
        <v>23</v>
      </c>
      <c r="G211" s="8">
        <v>25</v>
      </c>
      <c r="H211" s="8">
        <v>0</v>
      </c>
      <c r="I211" s="8">
        <v>0</v>
      </c>
      <c r="J211" s="8">
        <v>23</v>
      </c>
      <c r="K211" s="8">
        <v>25</v>
      </c>
      <c r="L211" s="77">
        <v>3</v>
      </c>
      <c r="M211" s="15">
        <v>3</v>
      </c>
      <c r="N211" s="15">
        <v>23</v>
      </c>
      <c r="O211" s="15">
        <v>19</v>
      </c>
      <c r="P211" s="15">
        <v>72</v>
      </c>
      <c r="Q211" s="8">
        <f t="shared" si="66"/>
        <v>120</v>
      </c>
      <c r="R211" s="8">
        <f t="shared" si="68"/>
        <v>517.06666666666672</v>
      </c>
      <c r="S211" s="8">
        <f t="shared" si="69"/>
        <v>145</v>
      </c>
      <c r="T211" s="9">
        <f t="shared" si="70"/>
        <v>1551.2</v>
      </c>
      <c r="U211" s="9">
        <f t="shared" si="71"/>
        <v>143</v>
      </c>
      <c r="V211" s="22">
        <f t="shared" si="72"/>
        <v>1.8437338834450747</v>
      </c>
      <c r="W211" s="9">
        <f t="shared" si="73"/>
        <v>145</v>
      </c>
      <c r="X211" s="22">
        <f t="shared" si="74"/>
        <v>1.8695203713254254</v>
      </c>
      <c r="Y211" s="59">
        <f t="shared" si="75"/>
        <v>7.3749355337802989</v>
      </c>
      <c r="Z211" s="59">
        <f t="shared" si="76"/>
        <v>7.4780814853017015</v>
      </c>
    </row>
    <row r="212" spans="1:26" ht="24.95" customHeight="1">
      <c r="A212" s="9">
        <v>5</v>
      </c>
      <c r="B212" s="20">
        <v>1308</v>
      </c>
      <c r="C212" s="4" t="s">
        <v>615</v>
      </c>
      <c r="D212" s="14">
        <v>3388</v>
      </c>
      <c r="E212" s="42">
        <f t="shared" si="67"/>
        <v>677.6</v>
      </c>
      <c r="F212" s="8">
        <v>15</v>
      </c>
      <c r="G212" s="8">
        <v>18</v>
      </c>
      <c r="H212" s="8">
        <v>0</v>
      </c>
      <c r="I212" s="8">
        <v>0</v>
      </c>
      <c r="J212" s="8">
        <v>15</v>
      </c>
      <c r="K212" s="8">
        <v>18</v>
      </c>
      <c r="L212" s="77">
        <v>0</v>
      </c>
      <c r="M212" s="15">
        <v>0</v>
      </c>
      <c r="N212" s="15">
        <v>0</v>
      </c>
      <c r="O212" s="15">
        <v>0</v>
      </c>
      <c r="P212" s="15">
        <v>11</v>
      </c>
      <c r="Q212" s="8">
        <f t="shared" si="66"/>
        <v>11</v>
      </c>
      <c r="R212" s="8">
        <f t="shared" si="68"/>
        <v>225.86666666666667</v>
      </c>
      <c r="S212" s="8">
        <f t="shared" si="69"/>
        <v>29</v>
      </c>
      <c r="T212" s="9">
        <f t="shared" si="70"/>
        <v>677.6</v>
      </c>
      <c r="U212" s="9">
        <f t="shared" si="71"/>
        <v>26</v>
      </c>
      <c r="V212" s="22">
        <f t="shared" si="72"/>
        <v>0.76741440377804016</v>
      </c>
      <c r="W212" s="9">
        <f t="shared" si="73"/>
        <v>29</v>
      </c>
      <c r="X212" s="22">
        <f t="shared" si="74"/>
        <v>0.85596221959858321</v>
      </c>
      <c r="Y212" s="59">
        <f t="shared" si="75"/>
        <v>3.0696576151121606</v>
      </c>
      <c r="Z212" s="59">
        <f t="shared" si="76"/>
        <v>3.4238488783943328</v>
      </c>
    </row>
    <row r="213" spans="1:26" ht="24.95" customHeight="1">
      <c r="A213" s="9">
        <v>6</v>
      </c>
      <c r="B213" s="20">
        <v>1309</v>
      </c>
      <c r="C213" s="4" t="s">
        <v>616</v>
      </c>
      <c r="D213" s="14">
        <v>2138</v>
      </c>
      <c r="E213" s="42">
        <f t="shared" si="67"/>
        <v>427.6</v>
      </c>
      <c r="F213" s="8">
        <v>15</v>
      </c>
      <c r="G213" s="8">
        <v>18</v>
      </c>
      <c r="H213" s="8">
        <v>0</v>
      </c>
      <c r="I213" s="8">
        <v>0</v>
      </c>
      <c r="J213" s="8">
        <v>15</v>
      </c>
      <c r="K213" s="8">
        <v>18</v>
      </c>
      <c r="L213" s="77">
        <v>0</v>
      </c>
      <c r="M213" s="15">
        <v>88</v>
      </c>
      <c r="N213" s="15">
        <v>1</v>
      </c>
      <c r="O213" s="15">
        <v>17</v>
      </c>
      <c r="P213" s="15">
        <v>19</v>
      </c>
      <c r="Q213" s="8">
        <f t="shared" si="66"/>
        <v>125</v>
      </c>
      <c r="R213" s="8">
        <f t="shared" si="68"/>
        <v>142.53333333333333</v>
      </c>
      <c r="S213" s="62">
        <f t="shared" si="69"/>
        <v>143</v>
      </c>
      <c r="T213" s="9">
        <f t="shared" si="70"/>
        <v>427.6</v>
      </c>
      <c r="U213" s="9">
        <f t="shared" si="71"/>
        <v>140</v>
      </c>
      <c r="V213" s="22">
        <f t="shared" si="72"/>
        <v>6.5481758652946676</v>
      </c>
      <c r="W213" s="9">
        <f t="shared" si="73"/>
        <v>143</v>
      </c>
      <c r="X213" s="22">
        <f t="shared" si="74"/>
        <v>6.6884939195509823</v>
      </c>
      <c r="Y213" s="59">
        <f t="shared" si="75"/>
        <v>26.19270346117867</v>
      </c>
      <c r="Z213" s="59">
        <f t="shared" si="76"/>
        <v>26.753975678203929</v>
      </c>
    </row>
    <row r="214" spans="1:26" ht="24.95" customHeight="1">
      <c r="A214" s="9">
        <v>7</v>
      </c>
      <c r="B214" s="20">
        <v>1310</v>
      </c>
      <c r="C214" s="4" t="s">
        <v>529</v>
      </c>
      <c r="D214" s="14">
        <v>2801</v>
      </c>
      <c r="E214" s="42">
        <f t="shared" si="67"/>
        <v>560.20000000000005</v>
      </c>
      <c r="F214" s="8">
        <v>8</v>
      </c>
      <c r="G214" s="8">
        <v>10</v>
      </c>
      <c r="H214" s="8">
        <v>0</v>
      </c>
      <c r="I214" s="8">
        <v>0</v>
      </c>
      <c r="J214" s="8">
        <v>8</v>
      </c>
      <c r="K214" s="8">
        <v>10</v>
      </c>
      <c r="L214" s="77">
        <v>0</v>
      </c>
      <c r="M214" s="15">
        <v>13</v>
      </c>
      <c r="N214" s="15">
        <v>15</v>
      </c>
      <c r="O214" s="15">
        <v>48</v>
      </c>
      <c r="P214" s="15">
        <v>14</v>
      </c>
      <c r="Q214" s="8">
        <f t="shared" si="66"/>
        <v>90</v>
      </c>
      <c r="R214" s="8">
        <f t="shared" si="68"/>
        <v>186.73333333333335</v>
      </c>
      <c r="S214" s="8">
        <f t="shared" si="69"/>
        <v>100</v>
      </c>
      <c r="T214" s="9">
        <f t="shared" si="70"/>
        <v>560.20000000000005</v>
      </c>
      <c r="U214" s="9">
        <f t="shared" si="71"/>
        <v>98</v>
      </c>
      <c r="V214" s="22">
        <f t="shared" si="72"/>
        <v>3.4987504462691894</v>
      </c>
      <c r="W214" s="9">
        <f t="shared" si="73"/>
        <v>100</v>
      </c>
      <c r="X214" s="22">
        <f t="shared" si="74"/>
        <v>3.5701535166012137</v>
      </c>
      <c r="Y214" s="59">
        <f t="shared" si="75"/>
        <v>13.995001785076758</v>
      </c>
      <c r="Z214" s="59">
        <f t="shared" si="76"/>
        <v>14.280614066404855</v>
      </c>
    </row>
    <row r="215" spans="1:26" ht="24.95" customHeight="1">
      <c r="A215" s="9">
        <v>8</v>
      </c>
      <c r="B215" s="20">
        <v>1311</v>
      </c>
      <c r="C215" s="4" t="s">
        <v>413</v>
      </c>
      <c r="D215" s="14">
        <v>2607</v>
      </c>
      <c r="E215" s="42">
        <f t="shared" si="67"/>
        <v>521.4</v>
      </c>
      <c r="F215" s="8">
        <v>31</v>
      </c>
      <c r="G215" s="8">
        <v>34</v>
      </c>
      <c r="H215" s="8">
        <v>0</v>
      </c>
      <c r="I215" s="8">
        <v>0</v>
      </c>
      <c r="J215" s="8">
        <v>31</v>
      </c>
      <c r="K215" s="8">
        <v>34</v>
      </c>
      <c r="L215" s="77">
        <v>0</v>
      </c>
      <c r="M215" s="15">
        <v>2</v>
      </c>
      <c r="N215" s="15">
        <v>0</v>
      </c>
      <c r="O215" s="15">
        <v>97</v>
      </c>
      <c r="P215" s="15">
        <v>20</v>
      </c>
      <c r="Q215" s="8">
        <f t="shared" si="66"/>
        <v>119</v>
      </c>
      <c r="R215" s="8">
        <f t="shared" si="68"/>
        <v>173.79999999999998</v>
      </c>
      <c r="S215" s="8">
        <f t="shared" si="69"/>
        <v>153</v>
      </c>
      <c r="T215" s="9">
        <f t="shared" si="70"/>
        <v>521.4</v>
      </c>
      <c r="U215" s="9">
        <f t="shared" si="71"/>
        <v>150</v>
      </c>
      <c r="V215" s="22">
        <f t="shared" si="72"/>
        <v>5.7537399309551205</v>
      </c>
      <c r="W215" s="9">
        <f t="shared" si="73"/>
        <v>153</v>
      </c>
      <c r="X215" s="22">
        <f t="shared" si="74"/>
        <v>5.8688147295742237</v>
      </c>
      <c r="Y215" s="59">
        <f t="shared" si="75"/>
        <v>23.014959723820482</v>
      </c>
      <c r="Z215" s="59">
        <f t="shared" si="76"/>
        <v>23.475258918296895</v>
      </c>
    </row>
    <row r="216" spans="1:26" ht="24.95" customHeight="1">
      <c r="A216" s="9">
        <v>9</v>
      </c>
      <c r="B216" s="20">
        <v>1312</v>
      </c>
      <c r="C216" s="4" t="s">
        <v>531</v>
      </c>
      <c r="D216" s="14">
        <v>1639</v>
      </c>
      <c r="E216" s="42">
        <f t="shared" si="67"/>
        <v>327.8</v>
      </c>
      <c r="F216" s="8">
        <v>6</v>
      </c>
      <c r="G216" s="8">
        <v>7</v>
      </c>
      <c r="H216" s="8">
        <v>0</v>
      </c>
      <c r="I216" s="8">
        <v>0</v>
      </c>
      <c r="J216" s="8">
        <v>6</v>
      </c>
      <c r="K216" s="8">
        <v>7</v>
      </c>
      <c r="L216" s="77">
        <v>0</v>
      </c>
      <c r="M216" s="15">
        <v>2</v>
      </c>
      <c r="N216" s="15">
        <v>0</v>
      </c>
      <c r="O216" s="15">
        <v>0</v>
      </c>
      <c r="P216" s="15">
        <v>0</v>
      </c>
      <c r="Q216" s="8">
        <f t="shared" si="66"/>
        <v>2</v>
      </c>
      <c r="R216" s="8">
        <f t="shared" si="68"/>
        <v>109.26666666666667</v>
      </c>
      <c r="S216" s="8">
        <f t="shared" si="69"/>
        <v>9</v>
      </c>
      <c r="T216" s="9">
        <f t="shared" si="70"/>
        <v>327.8</v>
      </c>
      <c r="U216" s="9">
        <f t="shared" si="71"/>
        <v>8</v>
      </c>
      <c r="V216" s="22">
        <f t="shared" si="72"/>
        <v>0.48810250152532031</v>
      </c>
      <c r="W216" s="9">
        <f t="shared" si="73"/>
        <v>9</v>
      </c>
      <c r="X216" s="22">
        <f t="shared" si="74"/>
        <v>0.54911531421598536</v>
      </c>
      <c r="Y216" s="59">
        <f t="shared" si="75"/>
        <v>1.9524100061012812</v>
      </c>
      <c r="Z216" s="59">
        <f t="shared" si="76"/>
        <v>2.1964612568639414</v>
      </c>
    </row>
    <row r="217" spans="1:26" ht="24.95" customHeight="1">
      <c r="A217" s="9">
        <v>10</v>
      </c>
      <c r="B217" s="20">
        <v>1313</v>
      </c>
      <c r="C217" s="4" t="s">
        <v>414</v>
      </c>
      <c r="D217" s="14">
        <v>2973</v>
      </c>
      <c r="E217" s="42">
        <f t="shared" si="67"/>
        <v>594.6</v>
      </c>
      <c r="F217" s="8">
        <v>23</v>
      </c>
      <c r="G217" s="8">
        <v>30</v>
      </c>
      <c r="H217" s="8">
        <v>0</v>
      </c>
      <c r="I217" s="8">
        <v>0</v>
      </c>
      <c r="J217" s="8">
        <v>23</v>
      </c>
      <c r="K217" s="8">
        <v>30</v>
      </c>
      <c r="L217" s="77">
        <v>1</v>
      </c>
      <c r="M217" s="15">
        <v>46</v>
      </c>
      <c r="N217" s="15">
        <v>1</v>
      </c>
      <c r="O217" s="15">
        <v>20</v>
      </c>
      <c r="P217" s="15">
        <v>55</v>
      </c>
      <c r="Q217" s="8">
        <f t="shared" si="66"/>
        <v>123</v>
      </c>
      <c r="R217" s="8">
        <f t="shared" si="68"/>
        <v>198.20000000000002</v>
      </c>
      <c r="S217" s="8">
        <f t="shared" si="69"/>
        <v>153</v>
      </c>
      <c r="T217" s="9">
        <f t="shared" si="70"/>
        <v>594.6</v>
      </c>
      <c r="U217" s="9">
        <f t="shared" si="71"/>
        <v>146</v>
      </c>
      <c r="V217" s="22">
        <f t="shared" si="72"/>
        <v>4.9108644466868485</v>
      </c>
      <c r="W217" s="9">
        <f t="shared" si="73"/>
        <v>153</v>
      </c>
      <c r="X217" s="22">
        <f t="shared" si="74"/>
        <v>5.1463168516649844</v>
      </c>
      <c r="Y217" s="59">
        <f t="shared" si="75"/>
        <v>19.643457786747394</v>
      </c>
      <c r="Z217" s="59">
        <f t="shared" si="76"/>
        <v>20.585267406659938</v>
      </c>
    </row>
    <row r="218" spans="1:26" ht="24.95" customHeight="1">
      <c r="A218" s="9">
        <v>11</v>
      </c>
      <c r="B218" s="20">
        <v>1314</v>
      </c>
      <c r="C218" s="4" t="s">
        <v>534</v>
      </c>
      <c r="D218" s="14">
        <v>4158</v>
      </c>
      <c r="E218" s="42">
        <f t="shared" si="67"/>
        <v>831.6</v>
      </c>
      <c r="F218" s="8">
        <v>143</v>
      </c>
      <c r="G218" s="8">
        <v>179</v>
      </c>
      <c r="H218" s="8">
        <v>0</v>
      </c>
      <c r="I218" s="8">
        <v>0</v>
      </c>
      <c r="J218" s="8">
        <v>143</v>
      </c>
      <c r="K218" s="8">
        <v>179</v>
      </c>
      <c r="L218" s="77">
        <v>0</v>
      </c>
      <c r="M218" s="15">
        <v>46</v>
      </c>
      <c r="N218" s="15">
        <v>15</v>
      </c>
      <c r="O218" s="15">
        <v>55</v>
      </c>
      <c r="P218" s="15">
        <v>110</v>
      </c>
      <c r="Q218" s="8">
        <f t="shared" si="66"/>
        <v>226</v>
      </c>
      <c r="R218" s="8">
        <f t="shared" si="68"/>
        <v>277.2</v>
      </c>
      <c r="S218" s="62">
        <f t="shared" si="69"/>
        <v>405</v>
      </c>
      <c r="T218" s="9">
        <f t="shared" si="70"/>
        <v>831.6</v>
      </c>
      <c r="U218" s="9">
        <f t="shared" si="71"/>
        <v>369</v>
      </c>
      <c r="V218" s="22">
        <f t="shared" si="72"/>
        <v>8.8744588744588739</v>
      </c>
      <c r="W218" s="9">
        <f t="shared" si="73"/>
        <v>405</v>
      </c>
      <c r="X218" s="22">
        <f t="shared" si="74"/>
        <v>9.7402597402597397</v>
      </c>
      <c r="Y218" s="59">
        <f t="shared" si="75"/>
        <v>35.497835497835496</v>
      </c>
      <c r="Z218" s="59">
        <f t="shared" si="76"/>
        <v>38.961038961038959</v>
      </c>
    </row>
    <row r="219" spans="1:26" ht="24.95" customHeight="1">
      <c r="A219" s="9">
        <v>12</v>
      </c>
      <c r="B219" s="20">
        <v>1315</v>
      </c>
      <c r="C219" s="4" t="s">
        <v>617</v>
      </c>
      <c r="D219" s="14">
        <v>5469</v>
      </c>
      <c r="E219" s="42">
        <f t="shared" si="67"/>
        <v>1093.8</v>
      </c>
      <c r="F219" s="8">
        <v>54</v>
      </c>
      <c r="G219" s="8">
        <v>63</v>
      </c>
      <c r="H219" s="8">
        <v>0</v>
      </c>
      <c r="I219" s="8">
        <v>0</v>
      </c>
      <c r="J219" s="8">
        <v>54</v>
      </c>
      <c r="K219" s="8">
        <v>63</v>
      </c>
      <c r="L219" s="77">
        <v>0</v>
      </c>
      <c r="M219" s="15">
        <v>103</v>
      </c>
      <c r="N219" s="15">
        <v>2</v>
      </c>
      <c r="O219" s="15">
        <v>105</v>
      </c>
      <c r="P219" s="15">
        <v>96</v>
      </c>
      <c r="Q219" s="8">
        <f t="shared" si="66"/>
        <v>306</v>
      </c>
      <c r="R219" s="8">
        <f t="shared" si="68"/>
        <v>364.59999999999997</v>
      </c>
      <c r="S219" s="62">
        <f t="shared" si="69"/>
        <v>369</v>
      </c>
      <c r="T219" s="9">
        <f t="shared" si="70"/>
        <v>1093.8</v>
      </c>
      <c r="U219" s="9">
        <f t="shared" si="71"/>
        <v>360</v>
      </c>
      <c r="V219" s="22">
        <f t="shared" si="72"/>
        <v>6.5825562260010972</v>
      </c>
      <c r="W219" s="9">
        <f t="shared" si="73"/>
        <v>369</v>
      </c>
      <c r="X219" s="22">
        <f t="shared" si="74"/>
        <v>6.7471201316511245</v>
      </c>
      <c r="Y219" s="59">
        <f t="shared" si="75"/>
        <v>26.330224904004389</v>
      </c>
      <c r="Z219" s="59">
        <f t="shared" si="76"/>
        <v>26.988480526604498</v>
      </c>
    </row>
    <row r="220" spans="1:26" ht="24.95" customHeight="1">
      <c r="A220" s="9">
        <v>13</v>
      </c>
      <c r="B220" s="20">
        <v>1316</v>
      </c>
      <c r="C220" s="4" t="s">
        <v>533</v>
      </c>
      <c r="D220" s="14">
        <v>2232</v>
      </c>
      <c r="E220" s="42">
        <f t="shared" si="67"/>
        <v>446.4</v>
      </c>
      <c r="F220" s="8">
        <v>26</v>
      </c>
      <c r="G220" s="8">
        <v>30</v>
      </c>
      <c r="H220" s="8">
        <v>0</v>
      </c>
      <c r="I220" s="8">
        <v>0</v>
      </c>
      <c r="J220" s="8">
        <v>26</v>
      </c>
      <c r="K220" s="8">
        <v>30</v>
      </c>
      <c r="L220" s="77">
        <v>0</v>
      </c>
      <c r="M220" s="15">
        <v>3</v>
      </c>
      <c r="N220" s="15">
        <v>0</v>
      </c>
      <c r="O220" s="15">
        <v>0</v>
      </c>
      <c r="P220" s="15">
        <v>0</v>
      </c>
      <c r="Q220" s="8">
        <f t="shared" si="66"/>
        <v>3</v>
      </c>
      <c r="R220" s="8">
        <f t="shared" si="68"/>
        <v>148.79999999999998</v>
      </c>
      <c r="S220" s="8">
        <f t="shared" si="69"/>
        <v>33</v>
      </c>
      <c r="T220" s="9">
        <f t="shared" si="70"/>
        <v>446.4</v>
      </c>
      <c r="U220" s="9">
        <f t="shared" si="71"/>
        <v>29</v>
      </c>
      <c r="V220" s="22">
        <f t="shared" si="72"/>
        <v>1.2992831541218639</v>
      </c>
      <c r="W220" s="9">
        <f t="shared" si="73"/>
        <v>33</v>
      </c>
      <c r="X220" s="22">
        <f t="shared" si="74"/>
        <v>1.478494623655914</v>
      </c>
      <c r="Y220" s="59">
        <f t="shared" si="75"/>
        <v>5.1971326164874556</v>
      </c>
      <c r="Z220" s="59">
        <f t="shared" si="76"/>
        <v>5.913978494623656</v>
      </c>
    </row>
    <row r="221" spans="1:26" ht="24.95" customHeight="1">
      <c r="A221" s="9">
        <v>14</v>
      </c>
      <c r="B221" s="20">
        <v>1317</v>
      </c>
      <c r="C221" s="4" t="s">
        <v>532</v>
      </c>
      <c r="D221" s="14">
        <v>2529</v>
      </c>
      <c r="E221" s="42">
        <f t="shared" si="67"/>
        <v>505.8</v>
      </c>
      <c r="F221" s="8">
        <v>49</v>
      </c>
      <c r="G221" s="8">
        <v>55</v>
      </c>
      <c r="H221" s="8">
        <v>0</v>
      </c>
      <c r="I221" s="8">
        <v>0</v>
      </c>
      <c r="J221" s="8">
        <v>49</v>
      </c>
      <c r="K221" s="8">
        <v>55</v>
      </c>
      <c r="L221" s="77">
        <v>0</v>
      </c>
      <c r="M221" s="15">
        <v>11</v>
      </c>
      <c r="N221" s="15">
        <v>16</v>
      </c>
      <c r="O221" s="15">
        <v>5</v>
      </c>
      <c r="P221" s="15">
        <v>13</v>
      </c>
      <c r="Q221" s="8">
        <f t="shared" si="66"/>
        <v>45</v>
      </c>
      <c r="R221" s="8">
        <f t="shared" si="68"/>
        <v>168.6</v>
      </c>
      <c r="S221" s="8">
        <f t="shared" si="69"/>
        <v>100</v>
      </c>
      <c r="T221" s="9">
        <f t="shared" si="70"/>
        <v>505.8</v>
      </c>
      <c r="U221" s="9">
        <f t="shared" si="71"/>
        <v>94</v>
      </c>
      <c r="V221" s="22">
        <f t="shared" si="72"/>
        <v>3.7168841439304074</v>
      </c>
      <c r="W221" s="9">
        <f t="shared" si="73"/>
        <v>100</v>
      </c>
      <c r="X221" s="22">
        <f t="shared" si="74"/>
        <v>3.9541320680110714</v>
      </c>
      <c r="Y221" s="59">
        <f t="shared" si="75"/>
        <v>14.86753657572163</v>
      </c>
      <c r="Z221" s="59">
        <f t="shared" si="76"/>
        <v>15.816528272044286</v>
      </c>
    </row>
    <row r="222" spans="1:26" ht="24.95" customHeight="1">
      <c r="A222" s="9">
        <v>15</v>
      </c>
      <c r="B222" s="20">
        <v>1318</v>
      </c>
      <c r="C222" s="4" t="s">
        <v>535</v>
      </c>
      <c r="D222" s="14">
        <v>2472</v>
      </c>
      <c r="E222" s="42">
        <f t="shared" si="67"/>
        <v>494.4</v>
      </c>
      <c r="F222" s="8">
        <v>21</v>
      </c>
      <c r="G222" s="8">
        <v>25</v>
      </c>
      <c r="H222" s="8">
        <v>0</v>
      </c>
      <c r="I222" s="8">
        <v>0</v>
      </c>
      <c r="J222" s="8">
        <v>21</v>
      </c>
      <c r="K222" s="8">
        <v>25</v>
      </c>
      <c r="L222" s="77">
        <v>0</v>
      </c>
      <c r="M222" s="15">
        <v>0</v>
      </c>
      <c r="N222" s="15">
        <v>0</v>
      </c>
      <c r="O222" s="15">
        <v>30</v>
      </c>
      <c r="P222" s="15">
        <v>7</v>
      </c>
      <c r="Q222" s="8">
        <f t="shared" si="66"/>
        <v>37</v>
      </c>
      <c r="R222" s="8">
        <f t="shared" si="68"/>
        <v>164.79999999999998</v>
      </c>
      <c r="S222" s="8">
        <f t="shared" si="69"/>
        <v>62</v>
      </c>
      <c r="T222" s="9">
        <f t="shared" si="70"/>
        <v>494.4</v>
      </c>
      <c r="U222" s="9">
        <f t="shared" si="71"/>
        <v>58</v>
      </c>
      <c r="V222" s="22">
        <f t="shared" si="72"/>
        <v>2.3462783171521036</v>
      </c>
      <c r="W222" s="9">
        <f t="shared" si="73"/>
        <v>62</v>
      </c>
      <c r="X222" s="22">
        <f t="shared" si="74"/>
        <v>2.5080906148867315</v>
      </c>
      <c r="Y222" s="59">
        <f t="shared" si="75"/>
        <v>9.3851132686084142</v>
      </c>
      <c r="Z222" s="59">
        <f t="shared" si="76"/>
        <v>10.032362459546926</v>
      </c>
    </row>
    <row r="223" spans="1:26" ht="24.95" customHeight="1">
      <c r="A223" s="9">
        <v>16</v>
      </c>
      <c r="B223" s="20">
        <v>1319</v>
      </c>
      <c r="C223" s="4" t="s">
        <v>618</v>
      </c>
      <c r="D223" s="14">
        <v>2909</v>
      </c>
      <c r="E223" s="42">
        <f t="shared" si="67"/>
        <v>581.79999999999995</v>
      </c>
      <c r="F223" s="8">
        <v>17</v>
      </c>
      <c r="G223" s="8">
        <v>23</v>
      </c>
      <c r="H223" s="8">
        <v>0</v>
      </c>
      <c r="I223" s="8">
        <v>0</v>
      </c>
      <c r="J223" s="8">
        <v>17</v>
      </c>
      <c r="K223" s="8">
        <v>23</v>
      </c>
      <c r="L223" s="77">
        <v>0</v>
      </c>
      <c r="M223" s="15">
        <v>0</v>
      </c>
      <c r="N223" s="15">
        <v>0</v>
      </c>
      <c r="O223" s="15">
        <v>20</v>
      </c>
      <c r="P223" s="15">
        <v>17</v>
      </c>
      <c r="Q223" s="8">
        <f t="shared" si="66"/>
        <v>37</v>
      </c>
      <c r="R223" s="8">
        <f t="shared" si="68"/>
        <v>193.93333333333331</v>
      </c>
      <c r="S223" s="8">
        <f t="shared" si="69"/>
        <v>60</v>
      </c>
      <c r="T223" s="9">
        <f t="shared" si="70"/>
        <v>581.79999999999995</v>
      </c>
      <c r="U223" s="9">
        <f t="shared" si="71"/>
        <v>54</v>
      </c>
      <c r="V223" s="22">
        <f t="shared" si="72"/>
        <v>1.8563080096253008</v>
      </c>
      <c r="W223" s="9">
        <f t="shared" si="73"/>
        <v>60</v>
      </c>
      <c r="X223" s="22">
        <f t="shared" si="74"/>
        <v>2.0625644551392233</v>
      </c>
      <c r="Y223" s="59">
        <f t="shared" si="75"/>
        <v>7.4252320385012034</v>
      </c>
      <c r="Z223" s="59">
        <f t="shared" si="76"/>
        <v>8.2502578205568931</v>
      </c>
    </row>
    <row r="224" spans="1:26" ht="24.95" customHeight="1">
      <c r="A224" s="9">
        <v>17</v>
      </c>
      <c r="B224" s="20">
        <v>10688</v>
      </c>
      <c r="C224" s="4" t="s">
        <v>415</v>
      </c>
      <c r="D224" s="14">
        <v>17015</v>
      </c>
      <c r="E224" s="42">
        <f t="shared" si="67"/>
        <v>3403</v>
      </c>
      <c r="F224" s="8">
        <v>1550</v>
      </c>
      <c r="G224" s="8">
        <v>2408</v>
      </c>
      <c r="H224" s="8">
        <v>6</v>
      </c>
      <c r="I224" s="8">
        <v>6</v>
      </c>
      <c r="J224" s="8">
        <v>1556</v>
      </c>
      <c r="K224" s="8">
        <v>2414</v>
      </c>
      <c r="L224" s="77">
        <v>1</v>
      </c>
      <c r="M224" s="15">
        <v>20</v>
      </c>
      <c r="N224" s="15">
        <v>17</v>
      </c>
      <c r="O224" s="15">
        <v>44</v>
      </c>
      <c r="P224" s="15">
        <v>65</v>
      </c>
      <c r="Q224" s="8">
        <f t="shared" si="66"/>
        <v>147</v>
      </c>
      <c r="R224" s="8">
        <f t="shared" si="68"/>
        <v>1134.3333333333333</v>
      </c>
      <c r="S224" s="8">
        <f t="shared" si="69"/>
        <v>2561</v>
      </c>
      <c r="T224" s="9">
        <f t="shared" si="70"/>
        <v>3403</v>
      </c>
      <c r="U224" s="9">
        <f t="shared" si="71"/>
        <v>1703</v>
      </c>
      <c r="V224" s="22">
        <f t="shared" si="72"/>
        <v>10.008815750808111</v>
      </c>
      <c r="W224" s="9">
        <f t="shared" si="73"/>
        <v>2561</v>
      </c>
      <c r="X224" s="22">
        <f t="shared" si="74"/>
        <v>15.051425213047311</v>
      </c>
      <c r="Y224" s="59">
        <f t="shared" si="75"/>
        <v>40.035263003232444</v>
      </c>
      <c r="Z224" s="59">
        <f t="shared" si="76"/>
        <v>60.205700852189246</v>
      </c>
    </row>
    <row r="225" spans="1:26" s="37" customFormat="1" ht="24.95" customHeight="1">
      <c r="A225" s="16" t="s">
        <v>382</v>
      </c>
      <c r="B225" s="21"/>
      <c r="C225" s="18"/>
      <c r="D225" s="18">
        <f>SUM(D208:D224)</f>
        <v>70674</v>
      </c>
      <c r="E225" s="18">
        <f t="shared" ref="E225:U225" si="78">SUM(E208:E224)</f>
        <v>14134.8</v>
      </c>
      <c r="F225" s="18">
        <f t="shared" si="78"/>
        <v>2076</v>
      </c>
      <c r="G225" s="18">
        <f t="shared" si="78"/>
        <v>3035</v>
      </c>
      <c r="H225" s="18">
        <f t="shared" si="78"/>
        <v>6</v>
      </c>
      <c r="I225" s="18">
        <f t="shared" si="78"/>
        <v>6</v>
      </c>
      <c r="J225" s="18">
        <f t="shared" si="78"/>
        <v>2082</v>
      </c>
      <c r="K225" s="18">
        <f t="shared" si="78"/>
        <v>3041</v>
      </c>
      <c r="L225" s="78">
        <f t="shared" si="78"/>
        <v>6</v>
      </c>
      <c r="M225" s="18">
        <f t="shared" si="78"/>
        <v>480</v>
      </c>
      <c r="N225" s="18">
        <f t="shared" si="78"/>
        <v>105</v>
      </c>
      <c r="O225" s="18">
        <f t="shared" si="78"/>
        <v>473</v>
      </c>
      <c r="P225" s="18">
        <f t="shared" si="78"/>
        <v>651</v>
      </c>
      <c r="Q225" s="18">
        <f t="shared" si="78"/>
        <v>1715</v>
      </c>
      <c r="R225" s="18">
        <f t="shared" si="78"/>
        <v>4711.6000000000004</v>
      </c>
      <c r="S225" s="18">
        <f t="shared" si="78"/>
        <v>4756</v>
      </c>
      <c r="T225" s="18">
        <f t="shared" si="78"/>
        <v>14134.8</v>
      </c>
      <c r="U225" s="18">
        <f t="shared" si="78"/>
        <v>3797</v>
      </c>
      <c r="V225" s="23">
        <f t="shared" si="72"/>
        <v>5.3725556781843391</v>
      </c>
      <c r="W225" s="16">
        <f t="shared" si="73"/>
        <v>4756</v>
      </c>
      <c r="X225" s="23">
        <f t="shared" si="74"/>
        <v>6.7294903359085376</v>
      </c>
      <c r="Y225" s="63">
        <f t="shared" si="75"/>
        <v>21.490222712737356</v>
      </c>
      <c r="Z225" s="63">
        <f t="shared" si="76"/>
        <v>26.91796134363415</v>
      </c>
    </row>
    <row r="226" spans="1:26" ht="24.95" customHeight="1">
      <c r="A226" s="9">
        <v>1</v>
      </c>
      <c r="B226" s="20">
        <v>1321</v>
      </c>
      <c r="C226" s="4" t="s">
        <v>619</v>
      </c>
      <c r="D226" s="14">
        <v>1463</v>
      </c>
      <c r="E226" s="42">
        <f t="shared" si="67"/>
        <v>292.60000000000002</v>
      </c>
      <c r="F226" s="8">
        <v>7</v>
      </c>
      <c r="G226" s="8">
        <v>7</v>
      </c>
      <c r="H226" s="8">
        <v>0</v>
      </c>
      <c r="I226" s="8">
        <v>0</v>
      </c>
      <c r="J226" s="8">
        <v>7</v>
      </c>
      <c r="K226" s="8">
        <v>7</v>
      </c>
      <c r="L226" s="77">
        <v>1</v>
      </c>
      <c r="M226" s="15">
        <v>6</v>
      </c>
      <c r="N226" s="15">
        <v>0</v>
      </c>
      <c r="O226" s="15">
        <v>0</v>
      </c>
      <c r="P226" s="15">
        <v>12</v>
      </c>
      <c r="Q226" s="8">
        <f t="shared" si="66"/>
        <v>19</v>
      </c>
      <c r="R226" s="8">
        <f t="shared" si="68"/>
        <v>97.533333333333346</v>
      </c>
      <c r="S226" s="8">
        <f t="shared" si="69"/>
        <v>26</v>
      </c>
      <c r="T226" s="9">
        <f t="shared" si="70"/>
        <v>292.60000000000002</v>
      </c>
      <c r="U226" s="9">
        <f t="shared" si="71"/>
        <v>26</v>
      </c>
      <c r="V226" s="22">
        <f t="shared" si="72"/>
        <v>1.7771701982228298</v>
      </c>
      <c r="W226" s="9">
        <f t="shared" si="73"/>
        <v>26</v>
      </c>
      <c r="X226" s="22">
        <f t="shared" si="74"/>
        <v>1.7771701982228298</v>
      </c>
      <c r="Y226" s="59">
        <f t="shared" si="75"/>
        <v>7.1086807928913194</v>
      </c>
      <c r="Z226" s="59">
        <f t="shared" si="76"/>
        <v>7.1086807928913194</v>
      </c>
    </row>
    <row r="227" spans="1:26" ht="24.95" customHeight="1">
      <c r="A227" s="9">
        <v>2</v>
      </c>
      <c r="B227" s="20">
        <v>1322</v>
      </c>
      <c r="C227" s="4" t="s">
        <v>620</v>
      </c>
      <c r="D227" s="14">
        <v>1987</v>
      </c>
      <c r="E227" s="42">
        <f t="shared" si="67"/>
        <v>397.4</v>
      </c>
      <c r="F227" s="8">
        <v>14</v>
      </c>
      <c r="G227" s="8">
        <v>16</v>
      </c>
      <c r="H227" s="8">
        <v>0</v>
      </c>
      <c r="I227" s="8">
        <v>0</v>
      </c>
      <c r="J227" s="8">
        <v>14</v>
      </c>
      <c r="K227" s="8">
        <v>16</v>
      </c>
      <c r="L227" s="77">
        <v>0</v>
      </c>
      <c r="M227" s="15">
        <v>14</v>
      </c>
      <c r="N227" s="15">
        <v>6</v>
      </c>
      <c r="O227" s="15">
        <v>0</v>
      </c>
      <c r="P227" s="15">
        <v>0</v>
      </c>
      <c r="Q227" s="8">
        <f t="shared" si="66"/>
        <v>20</v>
      </c>
      <c r="R227" s="8">
        <f t="shared" si="68"/>
        <v>132.46666666666667</v>
      </c>
      <c r="S227" s="8">
        <f t="shared" si="69"/>
        <v>36</v>
      </c>
      <c r="T227" s="9">
        <f t="shared" si="70"/>
        <v>397.4</v>
      </c>
      <c r="U227" s="9">
        <f t="shared" si="71"/>
        <v>34</v>
      </c>
      <c r="V227" s="22">
        <f t="shared" si="72"/>
        <v>1.7111222949169602</v>
      </c>
      <c r="W227" s="9">
        <f t="shared" si="73"/>
        <v>36</v>
      </c>
      <c r="X227" s="22">
        <f t="shared" si="74"/>
        <v>1.8117765475591343</v>
      </c>
      <c r="Y227" s="59">
        <f t="shared" si="75"/>
        <v>6.8444891796678409</v>
      </c>
      <c r="Z227" s="59">
        <f t="shared" si="76"/>
        <v>7.2471061902365372</v>
      </c>
    </row>
    <row r="228" spans="1:26" ht="24.95" customHeight="1">
      <c r="A228" s="9">
        <v>3</v>
      </c>
      <c r="B228" s="20">
        <v>1323</v>
      </c>
      <c r="C228" s="4" t="s">
        <v>536</v>
      </c>
      <c r="D228" s="14">
        <v>1475</v>
      </c>
      <c r="E228" s="42">
        <f t="shared" si="67"/>
        <v>295</v>
      </c>
      <c r="F228" s="8">
        <v>14</v>
      </c>
      <c r="G228" s="8">
        <v>15</v>
      </c>
      <c r="H228" s="8">
        <v>0</v>
      </c>
      <c r="I228" s="8">
        <v>0</v>
      </c>
      <c r="J228" s="8">
        <v>14</v>
      </c>
      <c r="K228" s="8">
        <v>15</v>
      </c>
      <c r="L228" s="77">
        <v>0</v>
      </c>
      <c r="M228" s="15">
        <v>0</v>
      </c>
      <c r="N228" s="15">
        <v>0</v>
      </c>
      <c r="O228" s="15">
        <v>17</v>
      </c>
      <c r="P228" s="15">
        <v>11</v>
      </c>
      <c r="Q228" s="8">
        <f t="shared" si="66"/>
        <v>28</v>
      </c>
      <c r="R228" s="8">
        <f t="shared" si="68"/>
        <v>98.333333333333329</v>
      </c>
      <c r="S228" s="8">
        <f t="shared" si="69"/>
        <v>43</v>
      </c>
      <c r="T228" s="9">
        <f t="shared" si="70"/>
        <v>295</v>
      </c>
      <c r="U228" s="9">
        <f t="shared" si="71"/>
        <v>42</v>
      </c>
      <c r="V228" s="22">
        <f t="shared" si="72"/>
        <v>2.847457627118644</v>
      </c>
      <c r="W228" s="9">
        <f t="shared" si="73"/>
        <v>43</v>
      </c>
      <c r="X228" s="22">
        <f t="shared" si="74"/>
        <v>2.9152542372881354</v>
      </c>
      <c r="Y228" s="59">
        <f t="shared" si="75"/>
        <v>11.389830508474576</v>
      </c>
      <c r="Z228" s="59">
        <f t="shared" si="76"/>
        <v>11.661016949152541</v>
      </c>
    </row>
    <row r="229" spans="1:26" ht="24.95" customHeight="1">
      <c r="A229" s="9">
        <v>4</v>
      </c>
      <c r="B229" s="20">
        <v>1324</v>
      </c>
      <c r="C229" s="4" t="s">
        <v>537</v>
      </c>
      <c r="D229" s="14">
        <v>2074</v>
      </c>
      <c r="E229" s="42">
        <f t="shared" si="67"/>
        <v>414.8</v>
      </c>
      <c r="F229" s="8">
        <v>33</v>
      </c>
      <c r="G229" s="8">
        <v>38</v>
      </c>
      <c r="H229" s="8">
        <v>0</v>
      </c>
      <c r="I229" s="8">
        <v>0</v>
      </c>
      <c r="J229" s="8">
        <v>33</v>
      </c>
      <c r="K229" s="8">
        <v>38</v>
      </c>
      <c r="L229" s="77">
        <v>0</v>
      </c>
      <c r="M229" s="15">
        <v>20</v>
      </c>
      <c r="N229" s="15">
        <v>28</v>
      </c>
      <c r="O229" s="15">
        <v>0</v>
      </c>
      <c r="P229" s="15">
        <v>0</v>
      </c>
      <c r="Q229" s="8">
        <f t="shared" si="66"/>
        <v>48</v>
      </c>
      <c r="R229" s="8">
        <f t="shared" si="68"/>
        <v>138.26666666666668</v>
      </c>
      <c r="S229" s="8">
        <f t="shared" si="69"/>
        <v>86</v>
      </c>
      <c r="T229" s="9">
        <f t="shared" si="70"/>
        <v>414.8</v>
      </c>
      <c r="U229" s="9">
        <f t="shared" si="71"/>
        <v>81</v>
      </c>
      <c r="V229" s="22">
        <f t="shared" si="72"/>
        <v>3.90549662487946</v>
      </c>
      <c r="W229" s="9">
        <f t="shared" si="73"/>
        <v>86</v>
      </c>
      <c r="X229" s="22">
        <f t="shared" si="74"/>
        <v>4.1465766634522661</v>
      </c>
      <c r="Y229" s="59">
        <f t="shared" si="75"/>
        <v>15.62198649951784</v>
      </c>
      <c r="Z229" s="59">
        <f t="shared" si="76"/>
        <v>16.586306653809064</v>
      </c>
    </row>
    <row r="230" spans="1:26" ht="24.95" customHeight="1">
      <c r="A230" s="9">
        <v>5</v>
      </c>
      <c r="B230" s="20">
        <v>1325</v>
      </c>
      <c r="C230" s="4" t="s">
        <v>538</v>
      </c>
      <c r="D230" s="14">
        <v>3871</v>
      </c>
      <c r="E230" s="42">
        <f t="shared" si="67"/>
        <v>774.2</v>
      </c>
      <c r="F230" s="8">
        <v>44</v>
      </c>
      <c r="G230" s="8">
        <v>53</v>
      </c>
      <c r="H230" s="8">
        <v>0</v>
      </c>
      <c r="I230" s="8">
        <v>0</v>
      </c>
      <c r="J230" s="8">
        <v>44</v>
      </c>
      <c r="K230" s="8">
        <v>53</v>
      </c>
      <c r="L230" s="77">
        <v>0</v>
      </c>
      <c r="M230" s="15">
        <v>31</v>
      </c>
      <c r="N230" s="15">
        <v>8</v>
      </c>
      <c r="O230" s="15">
        <v>10</v>
      </c>
      <c r="P230" s="15">
        <v>17</v>
      </c>
      <c r="Q230" s="8">
        <f t="shared" si="66"/>
        <v>66</v>
      </c>
      <c r="R230" s="8">
        <f t="shared" si="68"/>
        <v>258.06666666666666</v>
      </c>
      <c r="S230" s="8">
        <f t="shared" si="69"/>
        <v>119</v>
      </c>
      <c r="T230" s="9">
        <f t="shared" si="70"/>
        <v>774.2</v>
      </c>
      <c r="U230" s="9">
        <f t="shared" si="71"/>
        <v>110</v>
      </c>
      <c r="V230" s="22">
        <f t="shared" si="72"/>
        <v>2.8416429863084476</v>
      </c>
      <c r="W230" s="9">
        <f t="shared" si="73"/>
        <v>119</v>
      </c>
      <c r="X230" s="22">
        <f t="shared" si="74"/>
        <v>3.0741410488245933</v>
      </c>
      <c r="Y230" s="59">
        <f t="shared" si="75"/>
        <v>11.36657194523379</v>
      </c>
      <c r="Z230" s="59">
        <f t="shared" si="76"/>
        <v>12.296564195298373</v>
      </c>
    </row>
    <row r="231" spans="1:26" ht="24.95" customHeight="1">
      <c r="A231" s="9">
        <v>6</v>
      </c>
      <c r="B231" s="20">
        <v>1326</v>
      </c>
      <c r="C231" s="4" t="s">
        <v>539</v>
      </c>
      <c r="D231" s="14">
        <v>1684</v>
      </c>
      <c r="E231" s="42">
        <f t="shared" si="67"/>
        <v>336.8</v>
      </c>
      <c r="F231" s="8">
        <v>12</v>
      </c>
      <c r="G231" s="8">
        <v>12</v>
      </c>
      <c r="H231" s="8">
        <v>0</v>
      </c>
      <c r="I231" s="8">
        <v>0</v>
      </c>
      <c r="J231" s="8">
        <v>12</v>
      </c>
      <c r="K231" s="8">
        <v>12</v>
      </c>
      <c r="L231" s="77">
        <v>0</v>
      </c>
      <c r="M231" s="15">
        <v>10</v>
      </c>
      <c r="N231" s="15">
        <v>0</v>
      </c>
      <c r="O231" s="15">
        <v>0</v>
      </c>
      <c r="P231" s="15">
        <v>0</v>
      </c>
      <c r="Q231" s="8">
        <f t="shared" si="66"/>
        <v>10</v>
      </c>
      <c r="R231" s="8">
        <f t="shared" si="68"/>
        <v>112.26666666666667</v>
      </c>
      <c r="S231" s="8">
        <f t="shared" si="69"/>
        <v>22</v>
      </c>
      <c r="T231" s="9">
        <f t="shared" si="70"/>
        <v>336.8</v>
      </c>
      <c r="U231" s="9">
        <f t="shared" si="71"/>
        <v>22</v>
      </c>
      <c r="V231" s="22">
        <f t="shared" si="72"/>
        <v>1.3064133016627077</v>
      </c>
      <c r="W231" s="9">
        <f t="shared" si="73"/>
        <v>22</v>
      </c>
      <c r="X231" s="22">
        <f t="shared" si="74"/>
        <v>1.3064133016627077</v>
      </c>
      <c r="Y231" s="59">
        <f t="shared" si="75"/>
        <v>5.225653206650831</v>
      </c>
      <c r="Z231" s="59">
        <f t="shared" si="76"/>
        <v>5.225653206650831</v>
      </c>
    </row>
    <row r="232" spans="1:26" ht="24.95" customHeight="1">
      <c r="A232" s="9">
        <v>7</v>
      </c>
      <c r="B232" s="20">
        <v>10778</v>
      </c>
      <c r="C232" s="4" t="s">
        <v>416</v>
      </c>
      <c r="D232" s="14">
        <v>4617</v>
      </c>
      <c r="E232" s="42">
        <f t="shared" si="67"/>
        <v>923.4</v>
      </c>
      <c r="F232" s="8">
        <v>404</v>
      </c>
      <c r="G232" s="8">
        <v>549</v>
      </c>
      <c r="H232" s="8">
        <v>0</v>
      </c>
      <c r="I232" s="8">
        <v>0</v>
      </c>
      <c r="J232" s="8">
        <v>404</v>
      </c>
      <c r="K232" s="8">
        <v>549</v>
      </c>
      <c r="L232" s="77">
        <v>2</v>
      </c>
      <c r="M232" s="15">
        <v>1</v>
      </c>
      <c r="N232" s="15">
        <v>11</v>
      </c>
      <c r="O232" s="15">
        <v>13</v>
      </c>
      <c r="P232" s="15">
        <v>57</v>
      </c>
      <c r="Q232" s="8">
        <f t="shared" si="66"/>
        <v>84</v>
      </c>
      <c r="R232" s="8">
        <f t="shared" si="68"/>
        <v>307.8</v>
      </c>
      <c r="S232" s="8">
        <f t="shared" si="69"/>
        <v>633</v>
      </c>
      <c r="T232" s="9">
        <f t="shared" si="70"/>
        <v>923.4</v>
      </c>
      <c r="U232" s="9">
        <f t="shared" si="71"/>
        <v>488</v>
      </c>
      <c r="V232" s="22">
        <f t="shared" si="72"/>
        <v>10.569633961446828</v>
      </c>
      <c r="W232" s="9">
        <f t="shared" si="73"/>
        <v>633</v>
      </c>
      <c r="X232" s="22">
        <f t="shared" si="74"/>
        <v>13.710201429499675</v>
      </c>
      <c r="Y232" s="59">
        <f t="shared" si="75"/>
        <v>42.27853584578731</v>
      </c>
      <c r="Z232" s="59">
        <f t="shared" si="76"/>
        <v>54.840805717998698</v>
      </c>
    </row>
    <row r="233" spans="1:26" s="37" customFormat="1" ht="24.95" customHeight="1">
      <c r="A233" s="16" t="s">
        <v>382</v>
      </c>
      <c r="B233" s="21"/>
      <c r="C233" s="18"/>
      <c r="D233" s="18">
        <f>SUM(D226:D232)</f>
        <v>17171</v>
      </c>
      <c r="E233" s="18">
        <f t="shared" ref="E233:U233" si="79">SUM(E226:E232)</f>
        <v>3434.2000000000003</v>
      </c>
      <c r="F233" s="18">
        <f t="shared" si="79"/>
        <v>528</v>
      </c>
      <c r="G233" s="18">
        <f t="shared" si="79"/>
        <v>690</v>
      </c>
      <c r="H233" s="18">
        <f t="shared" si="79"/>
        <v>0</v>
      </c>
      <c r="I233" s="18">
        <f t="shared" si="79"/>
        <v>0</v>
      </c>
      <c r="J233" s="18">
        <f t="shared" si="79"/>
        <v>528</v>
      </c>
      <c r="K233" s="18">
        <f t="shared" si="79"/>
        <v>690</v>
      </c>
      <c r="L233" s="78">
        <f t="shared" si="79"/>
        <v>3</v>
      </c>
      <c r="M233" s="18">
        <f t="shared" si="79"/>
        <v>82</v>
      </c>
      <c r="N233" s="18">
        <f t="shared" si="79"/>
        <v>53</v>
      </c>
      <c r="O233" s="18">
        <f t="shared" si="79"/>
        <v>40</v>
      </c>
      <c r="P233" s="18">
        <f t="shared" si="79"/>
        <v>97</v>
      </c>
      <c r="Q233" s="18">
        <f t="shared" si="79"/>
        <v>275</v>
      </c>
      <c r="R233" s="18">
        <f t="shared" si="79"/>
        <v>1144.7333333333333</v>
      </c>
      <c r="S233" s="18">
        <f t="shared" si="79"/>
        <v>965</v>
      </c>
      <c r="T233" s="18">
        <f t="shared" si="79"/>
        <v>3434.2000000000003</v>
      </c>
      <c r="U233" s="18">
        <f t="shared" si="79"/>
        <v>803</v>
      </c>
      <c r="V233" s="23">
        <f t="shared" si="72"/>
        <v>4.6764894298526585</v>
      </c>
      <c r="W233" s="16">
        <f t="shared" si="73"/>
        <v>965</v>
      </c>
      <c r="X233" s="23">
        <f t="shared" si="74"/>
        <v>5.619940597519073</v>
      </c>
      <c r="Y233" s="63">
        <f t="shared" si="75"/>
        <v>18.705957719410634</v>
      </c>
      <c r="Z233" s="63">
        <f t="shared" si="76"/>
        <v>22.479762390076292</v>
      </c>
    </row>
    <row r="234" spans="1:26" ht="24.95" customHeight="1">
      <c r="A234" s="9">
        <v>1</v>
      </c>
      <c r="B234" s="20">
        <v>1327</v>
      </c>
      <c r="C234" s="4" t="s">
        <v>621</v>
      </c>
      <c r="D234" s="14">
        <v>5723</v>
      </c>
      <c r="E234" s="42">
        <f t="shared" si="67"/>
        <v>1144.5999999999999</v>
      </c>
      <c r="F234" s="8">
        <v>17</v>
      </c>
      <c r="G234" s="8">
        <v>17</v>
      </c>
      <c r="H234" s="8">
        <v>0</v>
      </c>
      <c r="I234" s="8">
        <v>0</v>
      </c>
      <c r="J234" s="8">
        <v>17</v>
      </c>
      <c r="K234" s="8">
        <v>17</v>
      </c>
      <c r="L234" s="77">
        <v>0</v>
      </c>
      <c r="M234" s="15">
        <v>51</v>
      </c>
      <c r="N234" s="15">
        <v>3</v>
      </c>
      <c r="O234" s="15">
        <v>0</v>
      </c>
      <c r="P234" s="15">
        <v>1</v>
      </c>
      <c r="Q234" s="8">
        <f t="shared" si="66"/>
        <v>55</v>
      </c>
      <c r="R234" s="8">
        <f t="shared" si="68"/>
        <v>381.5333333333333</v>
      </c>
      <c r="S234" s="8">
        <f t="shared" si="69"/>
        <v>72</v>
      </c>
      <c r="T234" s="9">
        <f t="shared" si="70"/>
        <v>1144.5999999999999</v>
      </c>
      <c r="U234" s="9">
        <f t="shared" si="71"/>
        <v>72</v>
      </c>
      <c r="V234" s="22">
        <f t="shared" si="72"/>
        <v>1.2580814258256159</v>
      </c>
      <c r="W234" s="9">
        <f t="shared" si="73"/>
        <v>72</v>
      </c>
      <c r="X234" s="22">
        <f t="shared" si="74"/>
        <v>1.2580814258256159</v>
      </c>
      <c r="Y234" s="59">
        <f t="shared" si="75"/>
        <v>5.0323257033024635</v>
      </c>
      <c r="Z234" s="59">
        <f t="shared" si="76"/>
        <v>5.0323257033024635</v>
      </c>
    </row>
    <row r="235" spans="1:26" ht="24.95" customHeight="1">
      <c r="A235" s="9">
        <v>2</v>
      </c>
      <c r="B235" s="20">
        <v>1328</v>
      </c>
      <c r="C235" s="4" t="s">
        <v>540</v>
      </c>
      <c r="D235" s="14">
        <v>6683</v>
      </c>
      <c r="E235" s="42">
        <f t="shared" si="67"/>
        <v>1336.6</v>
      </c>
      <c r="F235" s="8">
        <v>178</v>
      </c>
      <c r="G235" s="8">
        <v>210</v>
      </c>
      <c r="H235" s="8">
        <v>0</v>
      </c>
      <c r="I235" s="8">
        <v>0</v>
      </c>
      <c r="J235" s="8">
        <v>178</v>
      </c>
      <c r="K235" s="8">
        <v>210</v>
      </c>
      <c r="L235" s="77">
        <v>0</v>
      </c>
      <c r="M235" s="15">
        <v>28</v>
      </c>
      <c r="N235" s="15">
        <v>25</v>
      </c>
      <c r="O235" s="15">
        <v>18</v>
      </c>
      <c r="P235" s="15">
        <v>22</v>
      </c>
      <c r="Q235" s="8">
        <f t="shared" si="66"/>
        <v>93</v>
      </c>
      <c r="R235" s="8">
        <f t="shared" si="68"/>
        <v>445.5333333333333</v>
      </c>
      <c r="S235" s="8">
        <f t="shared" si="69"/>
        <v>303</v>
      </c>
      <c r="T235" s="9">
        <f t="shared" si="70"/>
        <v>1336.6</v>
      </c>
      <c r="U235" s="9">
        <f t="shared" si="71"/>
        <v>271</v>
      </c>
      <c r="V235" s="22">
        <f t="shared" si="72"/>
        <v>4.0550650905282062</v>
      </c>
      <c r="W235" s="9">
        <f t="shared" si="73"/>
        <v>303</v>
      </c>
      <c r="X235" s="22">
        <f t="shared" si="74"/>
        <v>4.5338919646865179</v>
      </c>
      <c r="Y235" s="59">
        <f t="shared" si="75"/>
        <v>16.220260362112825</v>
      </c>
      <c r="Z235" s="59">
        <f t="shared" si="76"/>
        <v>18.135567858746072</v>
      </c>
    </row>
    <row r="236" spans="1:26" ht="24.95" customHeight="1">
      <c r="A236" s="9">
        <v>3</v>
      </c>
      <c r="B236" s="20">
        <v>1329</v>
      </c>
      <c r="C236" s="4" t="s">
        <v>541</v>
      </c>
      <c r="D236" s="14">
        <v>1898</v>
      </c>
      <c r="E236" s="42">
        <f t="shared" si="67"/>
        <v>379.6</v>
      </c>
      <c r="F236" s="8">
        <v>64</v>
      </c>
      <c r="G236" s="8">
        <v>83</v>
      </c>
      <c r="H236" s="8">
        <v>0</v>
      </c>
      <c r="I236" s="8">
        <v>0</v>
      </c>
      <c r="J236" s="8">
        <v>64</v>
      </c>
      <c r="K236" s="8">
        <v>83</v>
      </c>
      <c r="L236" s="77">
        <v>2</v>
      </c>
      <c r="M236" s="15">
        <v>31</v>
      </c>
      <c r="N236" s="15">
        <v>2</v>
      </c>
      <c r="O236" s="15">
        <v>42</v>
      </c>
      <c r="P236" s="15">
        <v>5</v>
      </c>
      <c r="Q236" s="8">
        <f t="shared" si="66"/>
        <v>82</v>
      </c>
      <c r="R236" s="8">
        <f t="shared" si="68"/>
        <v>126.53333333333335</v>
      </c>
      <c r="S236" s="62">
        <f t="shared" si="69"/>
        <v>165</v>
      </c>
      <c r="T236" s="9">
        <f t="shared" si="70"/>
        <v>379.6</v>
      </c>
      <c r="U236" s="9">
        <f t="shared" si="71"/>
        <v>146</v>
      </c>
      <c r="V236" s="22">
        <f t="shared" si="72"/>
        <v>7.6923076923076925</v>
      </c>
      <c r="W236" s="9">
        <f t="shared" si="73"/>
        <v>165</v>
      </c>
      <c r="X236" s="22">
        <f t="shared" si="74"/>
        <v>8.6933614330874605</v>
      </c>
      <c r="Y236" s="59">
        <f t="shared" si="75"/>
        <v>30.76923076923077</v>
      </c>
      <c r="Z236" s="59">
        <f t="shared" si="76"/>
        <v>34.773445732349842</v>
      </c>
    </row>
    <row r="237" spans="1:26" ht="24.95" customHeight="1">
      <c r="A237" s="9">
        <v>4</v>
      </c>
      <c r="B237" s="20">
        <v>1330</v>
      </c>
      <c r="C237" s="4" t="s">
        <v>542</v>
      </c>
      <c r="D237" s="14">
        <v>3659</v>
      </c>
      <c r="E237" s="42">
        <f t="shared" si="67"/>
        <v>731.8</v>
      </c>
      <c r="F237" s="8">
        <v>22</v>
      </c>
      <c r="G237" s="8">
        <v>25</v>
      </c>
      <c r="H237" s="8">
        <v>0</v>
      </c>
      <c r="I237" s="8">
        <v>0</v>
      </c>
      <c r="J237" s="8">
        <v>22</v>
      </c>
      <c r="K237" s="8">
        <v>25</v>
      </c>
      <c r="L237" s="77">
        <v>0</v>
      </c>
      <c r="M237" s="15">
        <v>32</v>
      </c>
      <c r="N237" s="15">
        <v>4</v>
      </c>
      <c r="O237" s="15">
        <v>0</v>
      </c>
      <c r="P237" s="15">
        <v>0</v>
      </c>
      <c r="Q237" s="8">
        <f t="shared" si="66"/>
        <v>36</v>
      </c>
      <c r="R237" s="8">
        <f t="shared" si="68"/>
        <v>243.93333333333331</v>
      </c>
      <c r="S237" s="8">
        <f t="shared" si="69"/>
        <v>61</v>
      </c>
      <c r="T237" s="9">
        <f t="shared" si="70"/>
        <v>731.8</v>
      </c>
      <c r="U237" s="9">
        <f t="shared" si="71"/>
        <v>58</v>
      </c>
      <c r="V237" s="22">
        <f t="shared" si="72"/>
        <v>1.5851325498770157</v>
      </c>
      <c r="W237" s="9">
        <f t="shared" si="73"/>
        <v>61</v>
      </c>
      <c r="X237" s="22">
        <f t="shared" si="74"/>
        <v>1.6671221645258267</v>
      </c>
      <c r="Y237" s="59">
        <f t="shared" si="75"/>
        <v>6.3405301995080627</v>
      </c>
      <c r="Z237" s="59">
        <f t="shared" si="76"/>
        <v>6.6684886581033069</v>
      </c>
    </row>
    <row r="238" spans="1:26" ht="24.95" customHeight="1">
      <c r="A238" s="9">
        <v>5</v>
      </c>
      <c r="B238" s="20">
        <v>1331</v>
      </c>
      <c r="C238" s="4" t="s">
        <v>622</v>
      </c>
      <c r="D238" s="14">
        <v>2829</v>
      </c>
      <c r="E238" s="42">
        <f t="shared" si="67"/>
        <v>565.79999999999995</v>
      </c>
      <c r="F238" s="8">
        <v>121</v>
      </c>
      <c r="G238" s="8">
        <v>139</v>
      </c>
      <c r="H238" s="8">
        <v>0</v>
      </c>
      <c r="I238" s="8">
        <v>0</v>
      </c>
      <c r="J238" s="8">
        <v>121</v>
      </c>
      <c r="K238" s="8">
        <v>139</v>
      </c>
      <c r="L238" s="77">
        <v>0</v>
      </c>
      <c r="M238" s="15">
        <v>34</v>
      </c>
      <c r="N238" s="15">
        <v>4</v>
      </c>
      <c r="O238" s="15">
        <v>13</v>
      </c>
      <c r="P238" s="15">
        <v>23</v>
      </c>
      <c r="Q238" s="8">
        <f t="shared" si="66"/>
        <v>74</v>
      </c>
      <c r="R238" s="8">
        <f t="shared" si="68"/>
        <v>188.6</v>
      </c>
      <c r="S238" s="62">
        <f t="shared" si="69"/>
        <v>213</v>
      </c>
      <c r="T238" s="9">
        <f t="shared" si="70"/>
        <v>565.79999999999995</v>
      </c>
      <c r="U238" s="9">
        <f t="shared" si="71"/>
        <v>195</v>
      </c>
      <c r="V238" s="22">
        <f t="shared" si="72"/>
        <v>6.8928950159066806</v>
      </c>
      <c r="W238" s="9">
        <f t="shared" si="73"/>
        <v>213</v>
      </c>
      <c r="X238" s="22">
        <f t="shared" si="74"/>
        <v>7.5291622481442202</v>
      </c>
      <c r="Y238" s="59">
        <f t="shared" si="75"/>
        <v>27.571580063626723</v>
      </c>
      <c r="Z238" s="59">
        <f t="shared" si="76"/>
        <v>30.116648992576881</v>
      </c>
    </row>
    <row r="239" spans="1:26" ht="24.95" customHeight="1">
      <c r="A239" s="9">
        <v>6</v>
      </c>
      <c r="B239" s="20">
        <v>1332</v>
      </c>
      <c r="C239" s="4" t="s">
        <v>543</v>
      </c>
      <c r="D239" s="14">
        <v>2500</v>
      </c>
      <c r="E239" s="42">
        <f t="shared" si="67"/>
        <v>500</v>
      </c>
      <c r="F239" s="8">
        <v>39</v>
      </c>
      <c r="G239" s="8">
        <v>48</v>
      </c>
      <c r="H239" s="8">
        <v>0</v>
      </c>
      <c r="I239" s="8">
        <v>0</v>
      </c>
      <c r="J239" s="8">
        <v>39</v>
      </c>
      <c r="K239" s="8">
        <v>48</v>
      </c>
      <c r="L239" s="77">
        <v>10</v>
      </c>
      <c r="M239" s="15">
        <v>73</v>
      </c>
      <c r="N239" s="15">
        <v>2</v>
      </c>
      <c r="O239" s="15">
        <v>26</v>
      </c>
      <c r="P239" s="15">
        <v>15</v>
      </c>
      <c r="Q239" s="8">
        <f t="shared" si="66"/>
        <v>126</v>
      </c>
      <c r="R239" s="8">
        <f t="shared" si="68"/>
        <v>166.66666666666666</v>
      </c>
      <c r="S239" s="62">
        <f t="shared" si="69"/>
        <v>174</v>
      </c>
      <c r="T239" s="9">
        <f t="shared" si="70"/>
        <v>500</v>
      </c>
      <c r="U239" s="9">
        <f t="shared" si="71"/>
        <v>165</v>
      </c>
      <c r="V239" s="22">
        <f t="shared" si="72"/>
        <v>6.6</v>
      </c>
      <c r="W239" s="9">
        <f t="shared" si="73"/>
        <v>174</v>
      </c>
      <c r="X239" s="22">
        <f t="shared" si="74"/>
        <v>6.96</v>
      </c>
      <c r="Y239" s="59">
        <f t="shared" si="75"/>
        <v>26.4</v>
      </c>
      <c r="Z239" s="59">
        <f t="shared" si="76"/>
        <v>27.84</v>
      </c>
    </row>
    <row r="240" spans="1:26" ht="24.95" customHeight="1">
      <c r="A240" s="9">
        <v>7</v>
      </c>
      <c r="B240" s="20">
        <v>1333</v>
      </c>
      <c r="C240" s="4" t="s">
        <v>623</v>
      </c>
      <c r="D240" s="14">
        <v>2690</v>
      </c>
      <c r="E240" s="42">
        <f t="shared" si="67"/>
        <v>538</v>
      </c>
      <c r="F240" s="8">
        <v>28</v>
      </c>
      <c r="G240" s="8">
        <v>28</v>
      </c>
      <c r="H240" s="8">
        <v>0</v>
      </c>
      <c r="I240" s="8">
        <v>0</v>
      </c>
      <c r="J240" s="8">
        <v>28</v>
      </c>
      <c r="K240" s="8">
        <v>28</v>
      </c>
      <c r="L240" s="77">
        <v>0</v>
      </c>
      <c r="M240" s="15">
        <v>14</v>
      </c>
      <c r="N240" s="15">
        <v>182</v>
      </c>
      <c r="O240" s="15">
        <v>0</v>
      </c>
      <c r="P240" s="15">
        <v>0</v>
      </c>
      <c r="Q240" s="8">
        <f t="shared" si="66"/>
        <v>196</v>
      </c>
      <c r="R240" s="8">
        <f t="shared" si="68"/>
        <v>179.33333333333334</v>
      </c>
      <c r="S240" s="62">
        <f t="shared" si="69"/>
        <v>224</v>
      </c>
      <c r="T240" s="9">
        <f t="shared" si="70"/>
        <v>538</v>
      </c>
      <c r="U240" s="9">
        <f t="shared" si="71"/>
        <v>224</v>
      </c>
      <c r="V240" s="22">
        <f t="shared" si="72"/>
        <v>8.3271375464684017</v>
      </c>
      <c r="W240" s="9">
        <f t="shared" si="73"/>
        <v>224</v>
      </c>
      <c r="X240" s="22">
        <f t="shared" si="74"/>
        <v>8.3271375464684017</v>
      </c>
      <c r="Y240" s="59">
        <f t="shared" si="75"/>
        <v>33.308550185873607</v>
      </c>
      <c r="Z240" s="59">
        <f t="shared" si="76"/>
        <v>33.308550185873607</v>
      </c>
    </row>
    <row r="241" spans="1:26" ht="24.95" customHeight="1">
      <c r="A241" s="9">
        <v>8</v>
      </c>
      <c r="B241" s="20">
        <v>1334</v>
      </c>
      <c r="C241" s="4" t="s">
        <v>544</v>
      </c>
      <c r="D241" s="14">
        <v>2176</v>
      </c>
      <c r="E241" s="42">
        <f t="shared" si="67"/>
        <v>435.2</v>
      </c>
      <c r="F241" s="8">
        <v>25</v>
      </c>
      <c r="G241" s="8">
        <v>29</v>
      </c>
      <c r="H241" s="8">
        <v>0</v>
      </c>
      <c r="I241" s="8">
        <v>0</v>
      </c>
      <c r="J241" s="8">
        <v>25</v>
      </c>
      <c r="K241" s="8">
        <v>29</v>
      </c>
      <c r="L241" s="77">
        <v>1</v>
      </c>
      <c r="M241" s="15">
        <v>0</v>
      </c>
      <c r="N241" s="15">
        <v>0</v>
      </c>
      <c r="O241" s="15">
        <v>4</v>
      </c>
      <c r="P241" s="15">
        <v>1</v>
      </c>
      <c r="Q241" s="8">
        <f t="shared" si="66"/>
        <v>6</v>
      </c>
      <c r="R241" s="8">
        <f t="shared" si="68"/>
        <v>145.06666666666666</v>
      </c>
      <c r="S241" s="8">
        <f t="shared" si="69"/>
        <v>35</v>
      </c>
      <c r="T241" s="9">
        <f t="shared" si="70"/>
        <v>435.2</v>
      </c>
      <c r="U241" s="9">
        <f t="shared" si="71"/>
        <v>31</v>
      </c>
      <c r="V241" s="22">
        <f t="shared" si="72"/>
        <v>1.4246323529411764</v>
      </c>
      <c r="W241" s="9">
        <f t="shared" si="73"/>
        <v>35</v>
      </c>
      <c r="X241" s="22">
        <f t="shared" si="74"/>
        <v>1.6084558823529411</v>
      </c>
      <c r="Y241" s="59">
        <f t="shared" si="75"/>
        <v>5.6985294117647056</v>
      </c>
      <c r="Z241" s="59">
        <f t="shared" si="76"/>
        <v>6.4338235294117645</v>
      </c>
    </row>
    <row r="242" spans="1:26" ht="24.95" customHeight="1">
      <c r="A242" s="9">
        <v>9</v>
      </c>
      <c r="B242" s="20">
        <v>1335</v>
      </c>
      <c r="C242" s="4" t="s">
        <v>545</v>
      </c>
      <c r="D242" s="14">
        <v>4199</v>
      </c>
      <c r="E242" s="42">
        <f t="shared" si="67"/>
        <v>839.8</v>
      </c>
      <c r="F242" s="8">
        <v>87</v>
      </c>
      <c r="G242" s="8">
        <v>109</v>
      </c>
      <c r="H242" s="8">
        <v>0</v>
      </c>
      <c r="I242" s="8">
        <v>0</v>
      </c>
      <c r="J242" s="8">
        <v>87</v>
      </c>
      <c r="K242" s="8">
        <v>109</v>
      </c>
      <c r="L242" s="77">
        <v>2</v>
      </c>
      <c r="M242" s="15">
        <v>81</v>
      </c>
      <c r="N242" s="15">
        <v>6</v>
      </c>
      <c r="O242" s="15">
        <v>188</v>
      </c>
      <c r="P242" s="15">
        <v>34</v>
      </c>
      <c r="Q242" s="8">
        <f t="shared" si="66"/>
        <v>311</v>
      </c>
      <c r="R242" s="8">
        <f t="shared" si="68"/>
        <v>279.93333333333334</v>
      </c>
      <c r="S242" s="62">
        <f t="shared" si="69"/>
        <v>420</v>
      </c>
      <c r="T242" s="9">
        <f t="shared" si="70"/>
        <v>839.8</v>
      </c>
      <c r="U242" s="9">
        <f t="shared" si="71"/>
        <v>398</v>
      </c>
      <c r="V242" s="22">
        <f t="shared" si="72"/>
        <v>9.4784472493450824</v>
      </c>
      <c r="W242" s="9">
        <f t="shared" si="73"/>
        <v>420</v>
      </c>
      <c r="X242" s="22">
        <f t="shared" si="74"/>
        <v>10.002381519409383</v>
      </c>
      <c r="Y242" s="59">
        <f t="shared" si="75"/>
        <v>37.91378899738033</v>
      </c>
      <c r="Z242" s="59">
        <f t="shared" si="76"/>
        <v>40.009526077637531</v>
      </c>
    </row>
    <row r="243" spans="1:26" ht="24.95" customHeight="1">
      <c r="A243" s="9">
        <v>10</v>
      </c>
      <c r="B243" s="20">
        <v>1336</v>
      </c>
      <c r="C243" s="4" t="s">
        <v>546</v>
      </c>
      <c r="D243" s="14">
        <v>5819</v>
      </c>
      <c r="E243" s="42">
        <f t="shared" si="67"/>
        <v>1163.8</v>
      </c>
      <c r="F243" s="8">
        <v>15</v>
      </c>
      <c r="G243" s="8">
        <v>17</v>
      </c>
      <c r="H243" s="8">
        <v>0</v>
      </c>
      <c r="I243" s="8">
        <v>0</v>
      </c>
      <c r="J243" s="8">
        <v>15</v>
      </c>
      <c r="K243" s="8">
        <v>17</v>
      </c>
      <c r="L243" s="77">
        <v>0</v>
      </c>
      <c r="M243" s="15">
        <v>41</v>
      </c>
      <c r="N243" s="15">
        <v>1</v>
      </c>
      <c r="O243" s="15">
        <v>0</v>
      </c>
      <c r="P243" s="15">
        <v>0</v>
      </c>
      <c r="Q243" s="8">
        <f t="shared" si="66"/>
        <v>42</v>
      </c>
      <c r="R243" s="8">
        <f t="shared" si="68"/>
        <v>387.93333333333334</v>
      </c>
      <c r="S243" s="8">
        <f t="shared" si="69"/>
        <v>59</v>
      </c>
      <c r="T243" s="9">
        <f t="shared" si="70"/>
        <v>1163.8</v>
      </c>
      <c r="U243" s="9">
        <f t="shared" si="71"/>
        <v>57</v>
      </c>
      <c r="V243" s="22">
        <f t="shared" si="72"/>
        <v>0.97954975081629148</v>
      </c>
      <c r="W243" s="9">
        <f t="shared" si="73"/>
        <v>59</v>
      </c>
      <c r="X243" s="22">
        <f t="shared" si="74"/>
        <v>1.0139199175115998</v>
      </c>
      <c r="Y243" s="59">
        <f t="shared" si="75"/>
        <v>3.9181990032651659</v>
      </c>
      <c r="Z243" s="59">
        <f t="shared" si="76"/>
        <v>4.0556796700463993</v>
      </c>
    </row>
    <row r="244" spans="1:26" ht="24.95" customHeight="1">
      <c r="A244" s="9">
        <v>11</v>
      </c>
      <c r="B244" s="20">
        <v>1337</v>
      </c>
      <c r="C244" s="4" t="s">
        <v>624</v>
      </c>
      <c r="D244" s="14">
        <v>1735</v>
      </c>
      <c r="E244" s="42">
        <f t="shared" si="67"/>
        <v>347</v>
      </c>
      <c r="F244" s="8">
        <v>38</v>
      </c>
      <c r="G244" s="8">
        <v>39</v>
      </c>
      <c r="H244" s="8">
        <v>0</v>
      </c>
      <c r="I244" s="8">
        <v>0</v>
      </c>
      <c r="J244" s="8">
        <v>38</v>
      </c>
      <c r="K244" s="8">
        <v>39</v>
      </c>
      <c r="L244" s="77">
        <v>0</v>
      </c>
      <c r="M244" s="15">
        <v>17</v>
      </c>
      <c r="N244" s="15">
        <v>31</v>
      </c>
      <c r="O244" s="15">
        <v>32</v>
      </c>
      <c r="P244" s="15">
        <v>65</v>
      </c>
      <c r="Q244" s="8">
        <f t="shared" si="66"/>
        <v>145</v>
      </c>
      <c r="R244" s="8">
        <f t="shared" si="68"/>
        <v>115.66666666666667</v>
      </c>
      <c r="S244" s="62">
        <f t="shared" si="69"/>
        <v>184</v>
      </c>
      <c r="T244" s="9">
        <f t="shared" si="70"/>
        <v>347</v>
      </c>
      <c r="U244" s="9">
        <f t="shared" si="71"/>
        <v>183</v>
      </c>
      <c r="V244" s="22">
        <f t="shared" si="72"/>
        <v>10.547550432276656</v>
      </c>
      <c r="W244" s="9">
        <f t="shared" si="73"/>
        <v>184</v>
      </c>
      <c r="X244" s="22">
        <f t="shared" si="74"/>
        <v>10.605187319884726</v>
      </c>
      <c r="Y244" s="59">
        <f t="shared" si="75"/>
        <v>42.190201729106626</v>
      </c>
      <c r="Z244" s="59">
        <f t="shared" si="76"/>
        <v>42.420749279538903</v>
      </c>
    </row>
    <row r="245" spans="1:26" ht="24.95" customHeight="1">
      <c r="A245" s="9">
        <v>12</v>
      </c>
      <c r="B245" s="20">
        <v>1338</v>
      </c>
      <c r="C245" s="43" t="s">
        <v>547</v>
      </c>
      <c r="D245" s="14">
        <v>1629</v>
      </c>
      <c r="E245" s="42">
        <f t="shared" si="67"/>
        <v>325.8</v>
      </c>
      <c r="F245" s="8">
        <v>3</v>
      </c>
      <c r="G245" s="8">
        <v>3</v>
      </c>
      <c r="H245" s="8">
        <v>0</v>
      </c>
      <c r="I245" s="8">
        <v>0</v>
      </c>
      <c r="J245" s="8">
        <v>3</v>
      </c>
      <c r="K245" s="8">
        <v>3</v>
      </c>
      <c r="L245" s="74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f t="shared" si="66"/>
        <v>0</v>
      </c>
      <c r="R245" s="8">
        <f t="shared" si="68"/>
        <v>108.60000000000001</v>
      </c>
      <c r="S245" s="8">
        <f t="shared" si="69"/>
        <v>3</v>
      </c>
      <c r="T245" s="9">
        <f t="shared" si="70"/>
        <v>325.8</v>
      </c>
      <c r="U245" s="9">
        <f t="shared" si="71"/>
        <v>3</v>
      </c>
      <c r="V245" s="22">
        <f t="shared" si="72"/>
        <v>0.18416206261510129</v>
      </c>
      <c r="W245" s="9">
        <f t="shared" si="73"/>
        <v>3</v>
      </c>
      <c r="X245" s="22">
        <f t="shared" si="74"/>
        <v>0.18416206261510129</v>
      </c>
      <c r="Y245" s="59">
        <f t="shared" si="75"/>
        <v>0.73664825046040516</v>
      </c>
      <c r="Z245" s="59">
        <f t="shared" si="76"/>
        <v>0.73664825046040516</v>
      </c>
    </row>
    <row r="246" spans="1:26" ht="24.95" customHeight="1">
      <c r="A246" s="9">
        <v>13</v>
      </c>
      <c r="B246" s="20">
        <v>10779</v>
      </c>
      <c r="C246" s="4" t="s">
        <v>417</v>
      </c>
      <c r="D246" s="14">
        <v>1157</v>
      </c>
      <c r="E246" s="42">
        <f t="shared" si="67"/>
        <v>231.4</v>
      </c>
      <c r="F246" s="8">
        <v>1394</v>
      </c>
      <c r="G246" s="8">
        <v>1879</v>
      </c>
      <c r="H246" s="8">
        <v>1</v>
      </c>
      <c r="I246" s="8">
        <v>1</v>
      </c>
      <c r="J246" s="8">
        <v>1395</v>
      </c>
      <c r="K246" s="8">
        <v>1880</v>
      </c>
      <c r="L246" s="77">
        <v>1</v>
      </c>
      <c r="M246" s="15">
        <v>8</v>
      </c>
      <c r="N246" s="15">
        <v>1</v>
      </c>
      <c r="O246" s="15">
        <v>2</v>
      </c>
      <c r="P246" s="15">
        <v>2</v>
      </c>
      <c r="Q246" s="8">
        <f t="shared" si="66"/>
        <v>14</v>
      </c>
      <c r="R246" s="8">
        <f t="shared" si="68"/>
        <v>77.13333333333334</v>
      </c>
      <c r="S246" s="8">
        <f t="shared" si="69"/>
        <v>1894</v>
      </c>
      <c r="T246" s="9">
        <f t="shared" si="70"/>
        <v>231.4</v>
      </c>
      <c r="U246" s="9">
        <f t="shared" si="71"/>
        <v>1409</v>
      </c>
      <c r="V246" s="22">
        <f t="shared" si="72"/>
        <v>121.78046672428695</v>
      </c>
      <c r="W246" s="9">
        <f t="shared" si="73"/>
        <v>1894</v>
      </c>
      <c r="X246" s="22">
        <f t="shared" si="74"/>
        <v>163.69922212618843</v>
      </c>
      <c r="Y246" s="59">
        <f t="shared" si="75"/>
        <v>487.12186689714781</v>
      </c>
      <c r="Z246" s="59">
        <f t="shared" si="76"/>
        <v>654.79688850475372</v>
      </c>
    </row>
    <row r="247" spans="1:26" s="37" customFormat="1" ht="24.95" customHeight="1">
      <c r="A247" s="16" t="s">
        <v>382</v>
      </c>
      <c r="B247" s="21"/>
      <c r="C247" s="18"/>
      <c r="D247" s="18">
        <f>SUM(D234:D246)</f>
        <v>42697</v>
      </c>
      <c r="E247" s="18">
        <f t="shared" ref="E247:U247" si="80">SUM(E234:E246)</f>
        <v>8539.4</v>
      </c>
      <c r="F247" s="18">
        <f t="shared" si="80"/>
        <v>2031</v>
      </c>
      <c r="G247" s="18">
        <f t="shared" si="80"/>
        <v>2626</v>
      </c>
      <c r="H247" s="18">
        <f t="shared" si="80"/>
        <v>1</v>
      </c>
      <c r="I247" s="18">
        <f t="shared" si="80"/>
        <v>1</v>
      </c>
      <c r="J247" s="18">
        <f t="shared" si="80"/>
        <v>2032</v>
      </c>
      <c r="K247" s="18">
        <f t="shared" si="80"/>
        <v>2627</v>
      </c>
      <c r="L247" s="78">
        <f t="shared" si="80"/>
        <v>16</v>
      </c>
      <c r="M247" s="18">
        <f t="shared" si="80"/>
        <v>410</v>
      </c>
      <c r="N247" s="18">
        <f t="shared" si="80"/>
        <v>261</v>
      </c>
      <c r="O247" s="18">
        <f t="shared" si="80"/>
        <v>325</v>
      </c>
      <c r="P247" s="18">
        <f t="shared" si="80"/>
        <v>168</v>
      </c>
      <c r="Q247" s="18">
        <f t="shared" si="80"/>
        <v>1180</v>
      </c>
      <c r="R247" s="18">
        <f t="shared" si="80"/>
        <v>2846.4666666666662</v>
      </c>
      <c r="S247" s="18">
        <f t="shared" si="80"/>
        <v>3807</v>
      </c>
      <c r="T247" s="18">
        <f t="shared" si="80"/>
        <v>8539.4</v>
      </c>
      <c r="U247" s="18">
        <f t="shared" si="80"/>
        <v>3212</v>
      </c>
      <c r="V247" s="23">
        <f t="shared" si="72"/>
        <v>7.5227767758858937</v>
      </c>
      <c r="W247" s="16">
        <f t="shared" si="73"/>
        <v>3807</v>
      </c>
      <c r="X247" s="65">
        <f t="shared" si="74"/>
        <v>8.916317305665503</v>
      </c>
      <c r="Y247" s="66">
        <f t="shared" si="75"/>
        <v>30.091107103543575</v>
      </c>
      <c r="Z247" s="66">
        <f t="shared" si="76"/>
        <v>35.665269222662012</v>
      </c>
    </row>
    <row r="248" spans="1:26" ht="24.95" customHeight="1">
      <c r="A248" s="9">
        <v>1</v>
      </c>
      <c r="B248" s="20">
        <v>1339</v>
      </c>
      <c r="C248" s="4" t="s">
        <v>548</v>
      </c>
      <c r="D248" s="14">
        <v>1000</v>
      </c>
      <c r="E248" s="42">
        <f t="shared" si="67"/>
        <v>200</v>
      </c>
      <c r="F248" s="8">
        <v>3</v>
      </c>
      <c r="G248" s="8">
        <v>3</v>
      </c>
      <c r="H248" s="8">
        <v>0</v>
      </c>
      <c r="I248" s="8">
        <v>0</v>
      </c>
      <c r="J248" s="8">
        <v>3</v>
      </c>
      <c r="K248" s="8">
        <v>3</v>
      </c>
      <c r="L248" s="77">
        <v>0</v>
      </c>
      <c r="M248" s="54">
        <v>0</v>
      </c>
      <c r="N248" s="54">
        <v>0</v>
      </c>
      <c r="O248" s="54">
        <v>0</v>
      </c>
      <c r="P248" s="54">
        <v>0</v>
      </c>
      <c r="Q248" s="53">
        <f t="shared" si="66"/>
        <v>0</v>
      </c>
      <c r="R248" s="8">
        <f t="shared" si="68"/>
        <v>66.666666666666671</v>
      </c>
      <c r="S248" s="8">
        <f t="shared" si="69"/>
        <v>3</v>
      </c>
      <c r="T248" s="9">
        <f t="shared" si="70"/>
        <v>200</v>
      </c>
      <c r="U248" s="9">
        <f t="shared" si="71"/>
        <v>3</v>
      </c>
      <c r="V248" s="22">
        <f t="shared" si="72"/>
        <v>0.3</v>
      </c>
      <c r="W248" s="9">
        <f t="shared" si="73"/>
        <v>3</v>
      </c>
      <c r="X248" s="22">
        <f t="shared" si="74"/>
        <v>0.3</v>
      </c>
      <c r="Y248" s="59">
        <f t="shared" si="75"/>
        <v>1.2</v>
      </c>
      <c r="Z248" s="59">
        <f t="shared" si="76"/>
        <v>1.2</v>
      </c>
    </row>
    <row r="249" spans="1:26" ht="24.95" customHeight="1">
      <c r="A249" s="9">
        <v>2</v>
      </c>
      <c r="B249" s="20">
        <v>1340</v>
      </c>
      <c r="C249" s="4" t="s">
        <v>549</v>
      </c>
      <c r="D249" s="14">
        <v>785</v>
      </c>
      <c r="E249" s="42">
        <f t="shared" si="67"/>
        <v>157</v>
      </c>
      <c r="F249" s="8">
        <v>15</v>
      </c>
      <c r="G249" s="8">
        <v>16</v>
      </c>
      <c r="H249" s="8">
        <v>0</v>
      </c>
      <c r="I249" s="8">
        <v>0</v>
      </c>
      <c r="J249" s="8">
        <v>15</v>
      </c>
      <c r="K249" s="8">
        <v>16</v>
      </c>
      <c r="L249" s="74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f t="shared" si="66"/>
        <v>0</v>
      </c>
      <c r="R249" s="8">
        <f t="shared" si="68"/>
        <v>52.333333333333336</v>
      </c>
      <c r="S249" s="8">
        <f t="shared" si="69"/>
        <v>16</v>
      </c>
      <c r="T249" s="9">
        <f t="shared" si="70"/>
        <v>157</v>
      </c>
      <c r="U249" s="9">
        <f t="shared" si="71"/>
        <v>15</v>
      </c>
      <c r="V249" s="22">
        <f t="shared" si="72"/>
        <v>1.910828025477707</v>
      </c>
      <c r="W249" s="9">
        <f t="shared" si="73"/>
        <v>16</v>
      </c>
      <c r="X249" s="22">
        <f t="shared" si="74"/>
        <v>2.0382165605095541</v>
      </c>
      <c r="Y249" s="59">
        <f t="shared" si="75"/>
        <v>7.6433121019108281</v>
      </c>
      <c r="Z249" s="59">
        <f t="shared" si="76"/>
        <v>8.1528662420382165</v>
      </c>
    </row>
    <row r="250" spans="1:26" ht="24.95" customHeight="1">
      <c r="A250" s="9">
        <v>3</v>
      </c>
      <c r="B250" s="20">
        <v>1341</v>
      </c>
      <c r="C250" s="43" t="s">
        <v>550</v>
      </c>
      <c r="D250" s="14">
        <v>260</v>
      </c>
      <c r="E250" s="42">
        <f t="shared" si="67"/>
        <v>52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74">
        <v>0</v>
      </c>
      <c r="M250" s="53">
        <v>0</v>
      </c>
      <c r="N250" s="53">
        <v>0</v>
      </c>
      <c r="O250" s="53">
        <v>0</v>
      </c>
      <c r="P250" s="53">
        <v>0</v>
      </c>
      <c r="Q250" s="53">
        <f t="shared" si="66"/>
        <v>0</v>
      </c>
      <c r="R250" s="8">
        <f t="shared" si="68"/>
        <v>17.333333333333332</v>
      </c>
      <c r="S250" s="8">
        <f t="shared" si="69"/>
        <v>0</v>
      </c>
      <c r="T250" s="9">
        <f t="shared" si="70"/>
        <v>52</v>
      </c>
      <c r="U250" s="9">
        <f t="shared" si="71"/>
        <v>0</v>
      </c>
      <c r="V250" s="22">
        <f t="shared" si="72"/>
        <v>0</v>
      </c>
      <c r="W250" s="9">
        <f t="shared" si="73"/>
        <v>0</v>
      </c>
      <c r="X250" s="22">
        <f t="shared" si="74"/>
        <v>0</v>
      </c>
      <c r="Y250" s="59">
        <f t="shared" si="75"/>
        <v>0</v>
      </c>
      <c r="Z250" s="59">
        <f t="shared" si="76"/>
        <v>0</v>
      </c>
    </row>
    <row r="251" spans="1:26" ht="24.95" customHeight="1">
      <c r="A251" s="9">
        <v>4</v>
      </c>
      <c r="B251" s="20">
        <v>1342</v>
      </c>
      <c r="C251" s="4" t="s">
        <v>588</v>
      </c>
      <c r="D251" s="14">
        <v>994</v>
      </c>
      <c r="E251" s="42">
        <f t="shared" si="67"/>
        <v>198.8</v>
      </c>
      <c r="F251" s="8">
        <v>8</v>
      </c>
      <c r="G251" s="8">
        <v>11</v>
      </c>
      <c r="H251" s="8">
        <v>0</v>
      </c>
      <c r="I251" s="8">
        <v>0</v>
      </c>
      <c r="J251" s="8">
        <v>8</v>
      </c>
      <c r="K251" s="8">
        <v>11</v>
      </c>
      <c r="L251" s="74">
        <v>0</v>
      </c>
      <c r="M251" s="53">
        <v>0</v>
      </c>
      <c r="N251" s="53">
        <v>0</v>
      </c>
      <c r="O251" s="53">
        <v>0</v>
      </c>
      <c r="P251" s="53">
        <v>0</v>
      </c>
      <c r="Q251" s="53">
        <f t="shared" si="66"/>
        <v>0</v>
      </c>
      <c r="R251" s="8">
        <f t="shared" si="68"/>
        <v>66.266666666666666</v>
      </c>
      <c r="S251" s="8">
        <f t="shared" si="69"/>
        <v>11</v>
      </c>
      <c r="T251" s="9">
        <f t="shared" si="70"/>
        <v>198.8</v>
      </c>
      <c r="U251" s="9">
        <f t="shared" si="71"/>
        <v>8</v>
      </c>
      <c r="V251" s="22">
        <f t="shared" si="72"/>
        <v>0.8048289738430584</v>
      </c>
      <c r="W251" s="9">
        <f t="shared" si="73"/>
        <v>11</v>
      </c>
      <c r="X251" s="22">
        <f t="shared" si="74"/>
        <v>1.1066398390342052</v>
      </c>
      <c r="Y251" s="59">
        <f t="shared" si="75"/>
        <v>3.2193158953722336</v>
      </c>
      <c r="Z251" s="59">
        <f t="shared" si="76"/>
        <v>4.4265593561368206</v>
      </c>
    </row>
    <row r="252" spans="1:26" ht="24.95" customHeight="1">
      <c r="A252" s="9">
        <v>5</v>
      </c>
      <c r="B252" s="20">
        <v>1343</v>
      </c>
      <c r="C252" s="4" t="s">
        <v>625</v>
      </c>
      <c r="D252" s="14">
        <v>1666</v>
      </c>
      <c r="E252" s="42">
        <f t="shared" si="67"/>
        <v>333.2</v>
      </c>
      <c r="F252" s="8">
        <v>14</v>
      </c>
      <c r="G252" s="8">
        <v>16</v>
      </c>
      <c r="H252" s="8">
        <v>0</v>
      </c>
      <c r="I252" s="8">
        <v>0</v>
      </c>
      <c r="J252" s="8">
        <v>14</v>
      </c>
      <c r="K252" s="8">
        <v>16</v>
      </c>
      <c r="L252" s="74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f t="shared" si="66"/>
        <v>0</v>
      </c>
      <c r="R252" s="8">
        <f t="shared" si="68"/>
        <v>111.06666666666666</v>
      </c>
      <c r="S252" s="8">
        <f t="shared" si="69"/>
        <v>16</v>
      </c>
      <c r="T252" s="9">
        <f t="shared" si="70"/>
        <v>333.2</v>
      </c>
      <c r="U252" s="9">
        <f t="shared" si="71"/>
        <v>14</v>
      </c>
      <c r="V252" s="22">
        <f t="shared" si="72"/>
        <v>0.84033613445378152</v>
      </c>
      <c r="W252" s="9">
        <f t="shared" si="73"/>
        <v>16</v>
      </c>
      <c r="X252" s="22">
        <f t="shared" si="74"/>
        <v>0.96038415366146457</v>
      </c>
      <c r="Y252" s="59">
        <f t="shared" si="75"/>
        <v>3.3613445378151261</v>
      </c>
      <c r="Z252" s="59">
        <f t="shared" si="76"/>
        <v>3.8415366146458583</v>
      </c>
    </row>
    <row r="253" spans="1:26" ht="24.95" customHeight="1">
      <c r="A253" s="9">
        <v>6</v>
      </c>
      <c r="B253" s="20">
        <v>1344</v>
      </c>
      <c r="C253" s="4" t="s">
        <v>418</v>
      </c>
      <c r="D253" s="14">
        <v>1668</v>
      </c>
      <c r="E253" s="42">
        <f t="shared" si="67"/>
        <v>333.6</v>
      </c>
      <c r="F253" s="8">
        <v>7</v>
      </c>
      <c r="G253" s="8">
        <v>7</v>
      </c>
      <c r="H253" s="8">
        <v>0</v>
      </c>
      <c r="I253" s="8">
        <v>0</v>
      </c>
      <c r="J253" s="8">
        <v>7</v>
      </c>
      <c r="K253" s="8">
        <v>7</v>
      </c>
      <c r="L253" s="74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f t="shared" si="66"/>
        <v>0</v>
      </c>
      <c r="R253" s="8">
        <f t="shared" si="68"/>
        <v>111.2</v>
      </c>
      <c r="S253" s="8">
        <f t="shared" si="69"/>
        <v>7</v>
      </c>
      <c r="T253" s="9">
        <f t="shared" si="70"/>
        <v>333.6</v>
      </c>
      <c r="U253" s="9">
        <f t="shared" si="71"/>
        <v>7</v>
      </c>
      <c r="V253" s="22">
        <f t="shared" si="72"/>
        <v>0.41966426858513189</v>
      </c>
      <c r="W253" s="9">
        <f t="shared" si="73"/>
        <v>7</v>
      </c>
      <c r="X253" s="22">
        <f t="shared" si="74"/>
        <v>0.41966426858513189</v>
      </c>
      <c r="Y253" s="59">
        <f t="shared" si="75"/>
        <v>1.6786570743405276</v>
      </c>
      <c r="Z253" s="59">
        <f t="shared" si="76"/>
        <v>1.6786570743405276</v>
      </c>
    </row>
    <row r="254" spans="1:26" ht="24.95" customHeight="1">
      <c r="A254" s="9">
        <v>7</v>
      </c>
      <c r="B254" s="20">
        <v>1345</v>
      </c>
      <c r="C254" s="4" t="s">
        <v>419</v>
      </c>
      <c r="D254" s="14">
        <v>1366</v>
      </c>
      <c r="E254" s="42">
        <f t="shared" si="67"/>
        <v>273.2</v>
      </c>
      <c r="F254" s="8">
        <v>234</v>
      </c>
      <c r="G254" s="8">
        <v>276</v>
      </c>
      <c r="H254" s="8">
        <v>0</v>
      </c>
      <c r="I254" s="8">
        <v>0</v>
      </c>
      <c r="J254" s="8">
        <v>234</v>
      </c>
      <c r="K254" s="8">
        <v>276</v>
      </c>
      <c r="L254" s="77">
        <v>0</v>
      </c>
      <c r="M254" s="15">
        <v>8</v>
      </c>
      <c r="N254" s="15">
        <v>0</v>
      </c>
      <c r="O254" s="15">
        <v>9</v>
      </c>
      <c r="P254" s="15">
        <v>4</v>
      </c>
      <c r="Q254" s="8">
        <f t="shared" si="66"/>
        <v>21</v>
      </c>
      <c r="R254" s="8">
        <f t="shared" si="68"/>
        <v>91.066666666666663</v>
      </c>
      <c r="S254" s="8">
        <f t="shared" si="69"/>
        <v>297</v>
      </c>
      <c r="T254" s="9">
        <f t="shared" si="70"/>
        <v>273.2</v>
      </c>
      <c r="U254" s="9">
        <f t="shared" si="71"/>
        <v>255</v>
      </c>
      <c r="V254" s="22">
        <f t="shared" si="72"/>
        <v>18.667642752562227</v>
      </c>
      <c r="W254" s="9">
        <f t="shared" si="73"/>
        <v>297</v>
      </c>
      <c r="X254" s="22">
        <f t="shared" si="74"/>
        <v>21.742313323572475</v>
      </c>
      <c r="Y254" s="59">
        <f t="shared" si="75"/>
        <v>74.670571010248906</v>
      </c>
      <c r="Z254" s="59">
        <f t="shared" si="76"/>
        <v>86.969253294289899</v>
      </c>
    </row>
    <row r="255" spans="1:26" ht="24.95" customHeight="1">
      <c r="A255" s="9">
        <v>8</v>
      </c>
      <c r="B255" s="20">
        <v>1346</v>
      </c>
      <c r="C255" s="4" t="s">
        <v>551</v>
      </c>
      <c r="D255" s="14">
        <v>1755</v>
      </c>
      <c r="E255" s="42">
        <f t="shared" si="67"/>
        <v>351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74">
        <v>0</v>
      </c>
      <c r="M255" s="53">
        <v>0</v>
      </c>
      <c r="N255" s="53">
        <v>0</v>
      </c>
      <c r="O255" s="53">
        <v>0</v>
      </c>
      <c r="P255" s="53">
        <v>0</v>
      </c>
      <c r="Q255" s="53">
        <f t="shared" si="66"/>
        <v>0</v>
      </c>
      <c r="R255" s="8">
        <f t="shared" si="68"/>
        <v>117</v>
      </c>
      <c r="S255" s="8">
        <f t="shared" si="69"/>
        <v>0</v>
      </c>
      <c r="T255" s="9">
        <f t="shared" si="70"/>
        <v>351</v>
      </c>
      <c r="U255" s="9">
        <f t="shared" si="71"/>
        <v>0</v>
      </c>
      <c r="V255" s="22">
        <f t="shared" si="72"/>
        <v>0</v>
      </c>
      <c r="W255" s="9">
        <f t="shared" si="73"/>
        <v>0</v>
      </c>
      <c r="X255" s="22">
        <f t="shared" si="74"/>
        <v>0</v>
      </c>
      <c r="Y255" s="59">
        <f t="shared" si="75"/>
        <v>0</v>
      </c>
      <c r="Z255" s="59">
        <f t="shared" si="76"/>
        <v>0</v>
      </c>
    </row>
    <row r="256" spans="1:26" ht="24.95" customHeight="1">
      <c r="A256" s="9">
        <v>9</v>
      </c>
      <c r="B256" s="20">
        <v>1347</v>
      </c>
      <c r="C256" s="4" t="s">
        <v>626</v>
      </c>
      <c r="D256" s="14">
        <v>3945</v>
      </c>
      <c r="E256" s="42">
        <f t="shared" si="67"/>
        <v>789</v>
      </c>
      <c r="F256" s="8">
        <v>21</v>
      </c>
      <c r="G256" s="8">
        <v>24</v>
      </c>
      <c r="H256" s="8">
        <v>0</v>
      </c>
      <c r="I256" s="8">
        <v>0</v>
      </c>
      <c r="J256" s="8">
        <v>21</v>
      </c>
      <c r="K256" s="8">
        <v>24</v>
      </c>
      <c r="L256" s="74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f t="shared" si="66"/>
        <v>0</v>
      </c>
      <c r="R256" s="8">
        <f t="shared" si="68"/>
        <v>263</v>
      </c>
      <c r="S256" s="8">
        <f t="shared" si="69"/>
        <v>24</v>
      </c>
      <c r="T256" s="9">
        <f t="shared" si="70"/>
        <v>789</v>
      </c>
      <c r="U256" s="9">
        <f t="shared" si="71"/>
        <v>21</v>
      </c>
      <c r="V256" s="22">
        <f t="shared" si="72"/>
        <v>0.53231939163498099</v>
      </c>
      <c r="W256" s="9">
        <f t="shared" si="73"/>
        <v>24</v>
      </c>
      <c r="X256" s="22">
        <f t="shared" si="74"/>
        <v>0.60836501901140683</v>
      </c>
      <c r="Y256" s="59">
        <f t="shared" si="75"/>
        <v>2.1292775665399239</v>
      </c>
      <c r="Z256" s="59">
        <f t="shared" si="76"/>
        <v>2.4334600760456273</v>
      </c>
    </row>
    <row r="257" spans="1:26" ht="24.95" customHeight="1">
      <c r="A257" s="9">
        <v>10</v>
      </c>
      <c r="B257" s="20">
        <v>1348</v>
      </c>
      <c r="C257" s="4" t="s">
        <v>552</v>
      </c>
      <c r="D257" s="14">
        <v>1866</v>
      </c>
      <c r="E257" s="42">
        <f t="shared" si="67"/>
        <v>373.2</v>
      </c>
      <c r="F257" s="8">
        <v>61</v>
      </c>
      <c r="G257" s="8">
        <v>72</v>
      </c>
      <c r="H257" s="8">
        <v>0</v>
      </c>
      <c r="I257" s="8">
        <v>0</v>
      </c>
      <c r="J257" s="8">
        <v>61</v>
      </c>
      <c r="K257" s="8">
        <v>72</v>
      </c>
      <c r="L257" s="77">
        <v>0</v>
      </c>
      <c r="M257" s="15">
        <v>1</v>
      </c>
      <c r="N257" s="15">
        <v>2</v>
      </c>
      <c r="O257" s="15">
        <v>7</v>
      </c>
      <c r="P257" s="15">
        <v>23</v>
      </c>
      <c r="Q257" s="8">
        <f t="shared" si="66"/>
        <v>33</v>
      </c>
      <c r="R257" s="8">
        <f t="shared" si="68"/>
        <v>124.39999999999999</v>
      </c>
      <c r="S257" s="8">
        <f t="shared" si="69"/>
        <v>105</v>
      </c>
      <c r="T257" s="9">
        <f t="shared" si="70"/>
        <v>373.2</v>
      </c>
      <c r="U257" s="9">
        <f t="shared" si="71"/>
        <v>94</v>
      </c>
      <c r="V257" s="22">
        <f t="shared" si="72"/>
        <v>5.037513397642015</v>
      </c>
      <c r="W257" s="9">
        <f t="shared" si="73"/>
        <v>105</v>
      </c>
      <c r="X257" s="22">
        <f t="shared" si="74"/>
        <v>5.627009646302251</v>
      </c>
      <c r="Y257" s="59">
        <f t="shared" si="75"/>
        <v>20.15005359056806</v>
      </c>
      <c r="Z257" s="59">
        <f t="shared" si="76"/>
        <v>22.508038585209004</v>
      </c>
    </row>
    <row r="258" spans="1:26" ht="24.95" customHeight="1">
      <c r="A258" s="9">
        <v>11</v>
      </c>
      <c r="B258" s="20">
        <v>1349</v>
      </c>
      <c r="C258" s="4" t="s">
        <v>554</v>
      </c>
      <c r="D258" s="14">
        <v>2196</v>
      </c>
      <c r="E258" s="42">
        <f t="shared" si="67"/>
        <v>439.2</v>
      </c>
      <c r="F258" s="8">
        <v>7</v>
      </c>
      <c r="G258" s="8">
        <v>7</v>
      </c>
      <c r="H258" s="8">
        <v>0</v>
      </c>
      <c r="I258" s="8">
        <v>0</v>
      </c>
      <c r="J258" s="8">
        <v>7</v>
      </c>
      <c r="K258" s="8">
        <v>7</v>
      </c>
      <c r="L258" s="74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f t="shared" si="66"/>
        <v>0</v>
      </c>
      <c r="R258" s="8">
        <f t="shared" si="68"/>
        <v>146.4</v>
      </c>
      <c r="S258" s="8">
        <f t="shared" si="69"/>
        <v>7</v>
      </c>
      <c r="T258" s="9">
        <f t="shared" si="70"/>
        <v>439.2</v>
      </c>
      <c r="U258" s="9">
        <f t="shared" si="71"/>
        <v>7</v>
      </c>
      <c r="V258" s="22">
        <f t="shared" si="72"/>
        <v>0.31876138433515483</v>
      </c>
      <c r="W258" s="9">
        <f t="shared" si="73"/>
        <v>7</v>
      </c>
      <c r="X258" s="22">
        <f t="shared" si="74"/>
        <v>0.31876138433515483</v>
      </c>
      <c r="Y258" s="59">
        <f t="shared" si="75"/>
        <v>1.2750455373406193</v>
      </c>
      <c r="Z258" s="59">
        <f t="shared" si="76"/>
        <v>1.2750455373406193</v>
      </c>
    </row>
    <row r="259" spans="1:26" ht="24.95" customHeight="1">
      <c r="A259" s="9">
        <v>12</v>
      </c>
      <c r="B259" s="20">
        <v>1350</v>
      </c>
      <c r="C259" s="4" t="s">
        <v>553</v>
      </c>
      <c r="D259" s="14">
        <v>2318</v>
      </c>
      <c r="E259" s="42">
        <f t="shared" si="67"/>
        <v>463.6</v>
      </c>
      <c r="F259" s="8">
        <v>12</v>
      </c>
      <c r="G259" s="8">
        <v>12</v>
      </c>
      <c r="H259" s="8">
        <v>0</v>
      </c>
      <c r="I259" s="8">
        <v>0</v>
      </c>
      <c r="J259" s="8">
        <v>12</v>
      </c>
      <c r="K259" s="8">
        <v>12</v>
      </c>
      <c r="L259" s="74">
        <v>0</v>
      </c>
      <c r="M259" s="53">
        <v>0</v>
      </c>
      <c r="N259" s="53">
        <v>0</v>
      </c>
      <c r="O259" s="53">
        <v>0</v>
      </c>
      <c r="P259" s="53">
        <v>0</v>
      </c>
      <c r="Q259" s="53">
        <f t="shared" si="66"/>
        <v>0</v>
      </c>
      <c r="R259" s="8">
        <f t="shared" si="68"/>
        <v>154.53333333333333</v>
      </c>
      <c r="S259" s="8">
        <f t="shared" si="69"/>
        <v>12</v>
      </c>
      <c r="T259" s="9">
        <f t="shared" si="70"/>
        <v>463.6</v>
      </c>
      <c r="U259" s="9">
        <f t="shared" si="71"/>
        <v>12</v>
      </c>
      <c r="V259" s="22">
        <f t="shared" si="72"/>
        <v>0.51768766177739434</v>
      </c>
      <c r="W259" s="9">
        <f t="shared" si="73"/>
        <v>12</v>
      </c>
      <c r="X259" s="22">
        <f t="shared" si="74"/>
        <v>0.51768766177739434</v>
      </c>
      <c r="Y259" s="59">
        <f t="shared" si="75"/>
        <v>2.0707506471095773</v>
      </c>
      <c r="Z259" s="59">
        <f t="shared" si="76"/>
        <v>2.0707506471095773</v>
      </c>
    </row>
    <row r="260" spans="1:26" ht="24.95" customHeight="1">
      <c r="A260" s="9">
        <v>13</v>
      </c>
      <c r="B260" s="20">
        <v>10780</v>
      </c>
      <c r="C260" s="4" t="s">
        <v>420</v>
      </c>
      <c r="D260" s="14">
        <v>4001</v>
      </c>
      <c r="E260" s="42">
        <f t="shared" si="67"/>
        <v>800.2</v>
      </c>
      <c r="F260" s="8">
        <v>438</v>
      </c>
      <c r="G260" s="8">
        <v>636</v>
      </c>
      <c r="H260" s="8">
        <v>0</v>
      </c>
      <c r="I260" s="8">
        <v>0</v>
      </c>
      <c r="J260" s="8">
        <v>438</v>
      </c>
      <c r="K260" s="8">
        <v>636</v>
      </c>
      <c r="L260" s="77">
        <v>0</v>
      </c>
      <c r="M260" s="15">
        <v>16</v>
      </c>
      <c r="N260" s="15">
        <v>3</v>
      </c>
      <c r="O260" s="15">
        <v>13</v>
      </c>
      <c r="P260" s="15">
        <v>29</v>
      </c>
      <c r="Q260" s="8">
        <f t="shared" si="66"/>
        <v>61</v>
      </c>
      <c r="R260" s="8">
        <f t="shared" si="68"/>
        <v>266.73333333333335</v>
      </c>
      <c r="S260" s="8">
        <f t="shared" si="69"/>
        <v>697</v>
      </c>
      <c r="T260" s="9">
        <f t="shared" si="70"/>
        <v>800.2</v>
      </c>
      <c r="U260" s="9">
        <f t="shared" si="71"/>
        <v>499</v>
      </c>
      <c r="V260" s="22">
        <f t="shared" si="72"/>
        <v>12.471882029492626</v>
      </c>
      <c r="W260" s="9">
        <f t="shared" si="73"/>
        <v>697</v>
      </c>
      <c r="X260" s="22">
        <f t="shared" si="74"/>
        <v>17.420644838790302</v>
      </c>
      <c r="Y260" s="59">
        <f t="shared" si="75"/>
        <v>49.887528117970504</v>
      </c>
      <c r="Z260" s="59">
        <f t="shared" si="76"/>
        <v>69.682579355161209</v>
      </c>
    </row>
    <row r="261" spans="1:26" s="37" customFormat="1" ht="24.95" customHeight="1">
      <c r="A261" s="16" t="s">
        <v>382</v>
      </c>
      <c r="B261" s="21"/>
      <c r="C261" s="18"/>
      <c r="D261" s="18">
        <f>SUM(D248:D260)</f>
        <v>23820</v>
      </c>
      <c r="E261" s="18">
        <f t="shared" ref="E261:U261" si="81">SUM(E248:E260)</f>
        <v>4764</v>
      </c>
      <c r="F261" s="18">
        <f t="shared" si="81"/>
        <v>820</v>
      </c>
      <c r="G261" s="18">
        <f t="shared" si="81"/>
        <v>1080</v>
      </c>
      <c r="H261" s="18">
        <f t="shared" si="81"/>
        <v>0</v>
      </c>
      <c r="I261" s="18">
        <f t="shared" si="81"/>
        <v>0</v>
      </c>
      <c r="J261" s="18">
        <f t="shared" si="81"/>
        <v>820</v>
      </c>
      <c r="K261" s="18">
        <f t="shared" si="81"/>
        <v>1080</v>
      </c>
      <c r="L261" s="78">
        <f t="shared" si="81"/>
        <v>0</v>
      </c>
      <c r="M261" s="18">
        <f t="shared" si="81"/>
        <v>25</v>
      </c>
      <c r="N261" s="18">
        <f t="shared" si="81"/>
        <v>5</v>
      </c>
      <c r="O261" s="18">
        <f t="shared" si="81"/>
        <v>29</v>
      </c>
      <c r="P261" s="18">
        <f t="shared" si="81"/>
        <v>56</v>
      </c>
      <c r="Q261" s="18">
        <f t="shared" si="81"/>
        <v>115</v>
      </c>
      <c r="R261" s="18">
        <f t="shared" si="81"/>
        <v>1588</v>
      </c>
      <c r="S261" s="18">
        <f t="shared" si="81"/>
        <v>1195</v>
      </c>
      <c r="T261" s="18">
        <f t="shared" si="81"/>
        <v>4764</v>
      </c>
      <c r="U261" s="18">
        <f t="shared" si="81"/>
        <v>935</v>
      </c>
      <c r="V261" s="23">
        <f t="shared" si="72"/>
        <v>3.9252728799328294</v>
      </c>
      <c r="W261" s="16">
        <f t="shared" si="73"/>
        <v>1195</v>
      </c>
      <c r="X261" s="23">
        <f t="shared" si="74"/>
        <v>5.0167926112510495</v>
      </c>
      <c r="Y261" s="63">
        <f t="shared" si="75"/>
        <v>15.701091519731317</v>
      </c>
      <c r="Z261" s="63">
        <f t="shared" si="76"/>
        <v>20.067170445004198</v>
      </c>
    </row>
    <row r="262" spans="1:26" ht="24.95" customHeight="1">
      <c r="A262" s="9">
        <v>1</v>
      </c>
      <c r="B262" s="20">
        <v>1351</v>
      </c>
      <c r="C262" s="4" t="s">
        <v>555</v>
      </c>
      <c r="D262" s="14">
        <v>1733</v>
      </c>
      <c r="E262" s="42">
        <f t="shared" ref="E262:E266" si="82">(200*D262)/1000</f>
        <v>346.6</v>
      </c>
      <c r="F262" s="8">
        <v>7</v>
      </c>
      <c r="G262" s="8">
        <v>8</v>
      </c>
      <c r="H262" s="8">
        <v>0</v>
      </c>
      <c r="I262" s="8">
        <v>0</v>
      </c>
      <c r="J262" s="8">
        <v>7</v>
      </c>
      <c r="K262" s="8">
        <v>8</v>
      </c>
      <c r="L262" s="77">
        <v>0</v>
      </c>
      <c r="M262" s="15">
        <v>0</v>
      </c>
      <c r="N262" s="15">
        <v>0</v>
      </c>
      <c r="O262" s="15">
        <v>27</v>
      </c>
      <c r="P262" s="15">
        <v>1</v>
      </c>
      <c r="Q262" s="8">
        <f t="shared" ref="Q262:Q266" si="83">SUM(L262:P262)</f>
        <v>28</v>
      </c>
      <c r="R262" s="8">
        <f t="shared" ref="R262:R267" si="84">E262/3</f>
        <v>115.53333333333335</v>
      </c>
      <c r="S262" s="8">
        <f t="shared" ref="S262:S267" si="85">K262+Q262</f>
        <v>36</v>
      </c>
      <c r="T262" s="9">
        <f t="shared" ref="T262:T267" si="86">D262*20/100</f>
        <v>346.6</v>
      </c>
      <c r="U262" s="9">
        <f t="shared" ref="U262:U267" si="87">Q262+J262</f>
        <v>35</v>
      </c>
      <c r="V262" s="22">
        <f t="shared" ref="V262:V267" si="88">U262*100/D262</f>
        <v>2.0196191575302942</v>
      </c>
      <c r="W262" s="9">
        <f t="shared" ref="W262:W267" si="89">K262+Q262</f>
        <v>36</v>
      </c>
      <c r="X262" s="22">
        <f t="shared" ref="X262:X267" si="90">W262*100/D262</f>
        <v>2.0773225620311599</v>
      </c>
      <c r="Y262" s="59">
        <f t="shared" ref="Y262:Y267" si="91">V262*4</f>
        <v>8.0784766301211768</v>
      </c>
      <c r="Z262" s="59">
        <f t="shared" ref="Z262:Z267" si="92">X262*4</f>
        <v>8.3092902481246398</v>
      </c>
    </row>
    <row r="263" spans="1:26" ht="24.95" customHeight="1">
      <c r="A263" s="9">
        <v>2</v>
      </c>
      <c r="B263" s="20">
        <v>1352</v>
      </c>
      <c r="C263" s="4" t="s">
        <v>556</v>
      </c>
      <c r="D263" s="14">
        <v>1952</v>
      </c>
      <c r="E263" s="42">
        <f t="shared" si="82"/>
        <v>390.4</v>
      </c>
      <c r="F263" s="8">
        <v>22</v>
      </c>
      <c r="G263" s="8">
        <v>25</v>
      </c>
      <c r="H263" s="8">
        <v>0</v>
      </c>
      <c r="I263" s="8">
        <v>0</v>
      </c>
      <c r="J263" s="8">
        <v>22</v>
      </c>
      <c r="K263" s="8">
        <v>25</v>
      </c>
      <c r="L263" s="77">
        <v>0</v>
      </c>
      <c r="M263" s="15">
        <v>1</v>
      </c>
      <c r="N263" s="15">
        <v>0</v>
      </c>
      <c r="O263" s="15">
        <v>16</v>
      </c>
      <c r="P263" s="15">
        <v>4</v>
      </c>
      <c r="Q263" s="8">
        <f t="shared" si="83"/>
        <v>21</v>
      </c>
      <c r="R263" s="8">
        <f t="shared" si="84"/>
        <v>130.13333333333333</v>
      </c>
      <c r="S263" s="8">
        <f t="shared" si="85"/>
        <v>46</v>
      </c>
      <c r="T263" s="9">
        <f t="shared" si="86"/>
        <v>390.4</v>
      </c>
      <c r="U263" s="9">
        <f t="shared" si="87"/>
        <v>43</v>
      </c>
      <c r="V263" s="22">
        <f t="shared" si="88"/>
        <v>2.2028688524590163</v>
      </c>
      <c r="W263" s="9">
        <f t="shared" si="89"/>
        <v>46</v>
      </c>
      <c r="X263" s="22">
        <f t="shared" si="90"/>
        <v>2.3565573770491803</v>
      </c>
      <c r="Y263" s="59">
        <f t="shared" si="91"/>
        <v>8.8114754098360653</v>
      </c>
      <c r="Z263" s="59">
        <f t="shared" si="92"/>
        <v>9.4262295081967213</v>
      </c>
    </row>
    <row r="264" spans="1:26" ht="24.95" customHeight="1">
      <c r="A264" s="9">
        <v>3</v>
      </c>
      <c r="B264" s="20">
        <v>1353</v>
      </c>
      <c r="C264" s="4" t="s">
        <v>557</v>
      </c>
      <c r="D264" s="14">
        <v>1028</v>
      </c>
      <c r="E264" s="42">
        <f t="shared" si="82"/>
        <v>205.6</v>
      </c>
      <c r="F264" s="8">
        <v>7</v>
      </c>
      <c r="G264" s="8">
        <v>10</v>
      </c>
      <c r="H264" s="8">
        <v>0</v>
      </c>
      <c r="I264" s="8">
        <v>0</v>
      </c>
      <c r="J264" s="8">
        <v>7</v>
      </c>
      <c r="K264" s="8">
        <v>10</v>
      </c>
      <c r="L264" s="77">
        <v>0</v>
      </c>
      <c r="M264" s="15">
        <v>0</v>
      </c>
      <c r="N264" s="15">
        <v>0</v>
      </c>
      <c r="O264" s="15">
        <v>6</v>
      </c>
      <c r="P264" s="15">
        <v>12</v>
      </c>
      <c r="Q264" s="8">
        <f t="shared" si="83"/>
        <v>18</v>
      </c>
      <c r="R264" s="8">
        <f t="shared" si="84"/>
        <v>68.533333333333331</v>
      </c>
      <c r="S264" s="8">
        <f t="shared" si="85"/>
        <v>28</v>
      </c>
      <c r="T264" s="9">
        <f t="shared" si="86"/>
        <v>205.6</v>
      </c>
      <c r="U264" s="9">
        <f t="shared" si="87"/>
        <v>25</v>
      </c>
      <c r="V264" s="22">
        <f t="shared" si="88"/>
        <v>2.431906614785992</v>
      </c>
      <c r="W264" s="9">
        <f t="shared" si="89"/>
        <v>28</v>
      </c>
      <c r="X264" s="22">
        <f t="shared" si="90"/>
        <v>2.7237354085603114</v>
      </c>
      <c r="Y264" s="59">
        <f t="shared" si="91"/>
        <v>9.7276264591439681</v>
      </c>
      <c r="Z264" s="59">
        <f t="shared" si="92"/>
        <v>10.894941634241246</v>
      </c>
    </row>
    <row r="265" spans="1:26" ht="24.95" customHeight="1">
      <c r="A265" s="9">
        <v>4</v>
      </c>
      <c r="B265" s="20">
        <v>1354</v>
      </c>
      <c r="C265" s="4" t="s">
        <v>558</v>
      </c>
      <c r="D265" s="14">
        <v>1267</v>
      </c>
      <c r="E265" s="42">
        <f t="shared" si="82"/>
        <v>253.4</v>
      </c>
      <c r="F265" s="8">
        <v>30</v>
      </c>
      <c r="G265" s="8">
        <v>35</v>
      </c>
      <c r="H265" s="8">
        <v>0</v>
      </c>
      <c r="I265" s="8">
        <v>0</v>
      </c>
      <c r="J265" s="8">
        <v>30</v>
      </c>
      <c r="K265" s="8">
        <v>35</v>
      </c>
      <c r="L265" s="77">
        <v>0</v>
      </c>
      <c r="M265" s="15">
        <v>0</v>
      </c>
      <c r="N265" s="15">
        <v>1</v>
      </c>
      <c r="O265" s="15">
        <v>15</v>
      </c>
      <c r="P265" s="15">
        <v>22</v>
      </c>
      <c r="Q265" s="8">
        <f t="shared" si="83"/>
        <v>38</v>
      </c>
      <c r="R265" s="8">
        <f t="shared" si="84"/>
        <v>84.466666666666669</v>
      </c>
      <c r="S265" s="8">
        <f t="shared" si="85"/>
        <v>73</v>
      </c>
      <c r="T265" s="9">
        <f t="shared" si="86"/>
        <v>253.4</v>
      </c>
      <c r="U265" s="9">
        <f t="shared" si="87"/>
        <v>68</v>
      </c>
      <c r="V265" s="22">
        <f t="shared" si="88"/>
        <v>5.3670086819258094</v>
      </c>
      <c r="W265" s="9">
        <f t="shared" si="89"/>
        <v>73</v>
      </c>
      <c r="X265" s="22">
        <f t="shared" si="90"/>
        <v>5.7616416732438829</v>
      </c>
      <c r="Y265" s="59">
        <f t="shared" si="91"/>
        <v>21.468034727703238</v>
      </c>
      <c r="Z265" s="59">
        <f t="shared" si="92"/>
        <v>23.046566692975532</v>
      </c>
    </row>
    <row r="266" spans="1:26" ht="24.95" customHeight="1">
      <c r="A266" s="9">
        <v>5</v>
      </c>
      <c r="B266" s="20">
        <v>10781</v>
      </c>
      <c r="C266" s="4" t="s">
        <v>421</v>
      </c>
      <c r="D266" s="14">
        <v>3465</v>
      </c>
      <c r="E266" s="42">
        <f t="shared" si="82"/>
        <v>693</v>
      </c>
      <c r="F266" s="8">
        <v>189</v>
      </c>
      <c r="G266" s="8">
        <v>248</v>
      </c>
      <c r="H266" s="8">
        <v>0</v>
      </c>
      <c r="I266" s="8">
        <v>0</v>
      </c>
      <c r="J266" s="8">
        <v>189</v>
      </c>
      <c r="K266" s="8">
        <v>248</v>
      </c>
      <c r="L266" s="74">
        <v>0</v>
      </c>
      <c r="M266" s="53">
        <v>0</v>
      </c>
      <c r="N266" s="53">
        <v>0</v>
      </c>
      <c r="O266" s="53">
        <v>0</v>
      </c>
      <c r="P266" s="53">
        <v>0</v>
      </c>
      <c r="Q266" s="53">
        <f t="shared" si="83"/>
        <v>0</v>
      </c>
      <c r="R266" s="8">
        <f t="shared" si="84"/>
        <v>231</v>
      </c>
      <c r="S266" s="8">
        <f t="shared" si="85"/>
        <v>248</v>
      </c>
      <c r="T266" s="9">
        <f t="shared" si="86"/>
        <v>693</v>
      </c>
      <c r="U266" s="9">
        <f t="shared" si="87"/>
        <v>189</v>
      </c>
      <c r="V266" s="22">
        <f t="shared" si="88"/>
        <v>5.4545454545454541</v>
      </c>
      <c r="W266" s="9">
        <f t="shared" si="89"/>
        <v>248</v>
      </c>
      <c r="X266" s="22">
        <f t="shared" si="90"/>
        <v>7.1572871572871577</v>
      </c>
      <c r="Y266" s="59">
        <f t="shared" si="91"/>
        <v>21.818181818181817</v>
      </c>
      <c r="Z266" s="59">
        <f t="shared" si="92"/>
        <v>28.629148629148631</v>
      </c>
    </row>
    <row r="267" spans="1:26" s="37" customFormat="1" ht="24.95" customHeight="1">
      <c r="A267" s="16" t="s">
        <v>382</v>
      </c>
      <c r="B267" s="21"/>
      <c r="C267" s="18"/>
      <c r="D267" s="18">
        <f>SUM(D262:D266)</f>
        <v>9445</v>
      </c>
      <c r="E267" s="18">
        <f t="shared" ref="E267:Q267" si="93">SUM(E262:E266)</f>
        <v>1889</v>
      </c>
      <c r="F267" s="18">
        <f t="shared" si="93"/>
        <v>255</v>
      </c>
      <c r="G267" s="18">
        <f t="shared" si="93"/>
        <v>326</v>
      </c>
      <c r="H267" s="18">
        <f t="shared" si="93"/>
        <v>0</v>
      </c>
      <c r="I267" s="18">
        <f t="shared" si="93"/>
        <v>0</v>
      </c>
      <c r="J267" s="18">
        <f t="shared" si="93"/>
        <v>255</v>
      </c>
      <c r="K267" s="18">
        <f t="shared" si="93"/>
        <v>326</v>
      </c>
      <c r="L267" s="78">
        <f t="shared" si="93"/>
        <v>0</v>
      </c>
      <c r="M267" s="18">
        <f t="shared" si="93"/>
        <v>1</v>
      </c>
      <c r="N267" s="18">
        <f t="shared" si="93"/>
        <v>1</v>
      </c>
      <c r="O267" s="18">
        <f t="shared" si="93"/>
        <v>64</v>
      </c>
      <c r="P267" s="18">
        <f t="shared" si="93"/>
        <v>39</v>
      </c>
      <c r="Q267" s="18">
        <f t="shared" si="93"/>
        <v>105</v>
      </c>
      <c r="R267" s="17">
        <f t="shared" si="84"/>
        <v>629.66666666666663</v>
      </c>
      <c r="S267" s="17">
        <f t="shared" si="85"/>
        <v>431</v>
      </c>
      <c r="T267" s="16">
        <f t="shared" si="86"/>
        <v>1889</v>
      </c>
      <c r="U267" s="16">
        <f t="shared" si="87"/>
        <v>360</v>
      </c>
      <c r="V267" s="23">
        <f t="shared" si="88"/>
        <v>3.8115404976177873</v>
      </c>
      <c r="W267" s="16">
        <f t="shared" si="89"/>
        <v>431</v>
      </c>
      <c r="X267" s="23">
        <f t="shared" si="90"/>
        <v>4.5632609846479619</v>
      </c>
      <c r="Y267" s="63">
        <f t="shared" si="91"/>
        <v>15.246161990471149</v>
      </c>
      <c r="Z267" s="63">
        <f t="shared" si="92"/>
        <v>18.253043938591848</v>
      </c>
    </row>
  </sheetData>
  <mergeCells count="23">
    <mergeCell ref="Y3:Y4"/>
    <mergeCell ref="Z3:Z4"/>
    <mergeCell ref="AA3:AA4"/>
    <mergeCell ref="AB3:AB4"/>
    <mergeCell ref="AA2:AB2"/>
    <mergeCell ref="Y2:Z2"/>
    <mergeCell ref="T2:X2"/>
    <mergeCell ref="L3:Q3"/>
    <mergeCell ref="D3:D4"/>
    <mergeCell ref="E3:E4"/>
    <mergeCell ref="T3:T4"/>
    <mergeCell ref="W3:W4"/>
    <mergeCell ref="X3:X4"/>
    <mergeCell ref="U3:U4"/>
    <mergeCell ref="V3:V4"/>
    <mergeCell ref="A21:C21"/>
    <mergeCell ref="A62:C62"/>
    <mergeCell ref="F3:K3"/>
    <mergeCell ref="R3:R4"/>
    <mergeCell ref="S3:S4"/>
    <mergeCell ref="A3:A4"/>
    <mergeCell ref="B3:B4"/>
    <mergeCell ref="C3:C4"/>
  </mergeCells>
  <hyperlinks>
    <hyperlink ref="C5" r:id="rId1" display="http://www.ayo.moph.go.th/main/index.php?mod=Datacenter&amp;file=index_load_lh_summary&amp;id=0b8ce7c5b68a7b1466787e7c6e57ed7&amp;code=1401"/>
    <hyperlink ref="C6" r:id="rId2" display="http://www.ayo.moph.go.th/main/index.php?mod=Datacenter&amp;file=index_load_lh_summary&amp;id=0b8ce7c5b68a7b1466787e7c6e57ed7&amp;code=1402"/>
    <hyperlink ref="C7" r:id="rId3" display="http://www.ayo.moph.go.th/main/index.php?mod=Datacenter&amp;file=index_load_lh_summary&amp;id=0b8ce7c5b68a7b1466787e7c6e57ed7&amp;code=1403"/>
    <hyperlink ref="C8" r:id="rId4" display="http://www.ayo.moph.go.th/main/index.php?mod=Datacenter&amp;file=index_load_lh_summary&amp;id=0b8ce7c5b68a7b1466787e7c6e57ed7&amp;code=1404"/>
    <hyperlink ref="C9" r:id="rId5" display="http://www.ayo.moph.go.th/main/index.php?mod=Datacenter&amp;file=index_load_lh_summary&amp;id=0b8ce7c5b68a7b1466787e7c6e57ed7&amp;code=1405"/>
    <hyperlink ref="C10" r:id="rId6" display="http://www.ayo.moph.go.th/main/index.php?mod=Datacenter&amp;file=index_load_lh_summary&amp;id=0b8ce7c5b68a7b1466787e7c6e57ed7&amp;code=1406"/>
    <hyperlink ref="C11" r:id="rId7" display="http://www.ayo.moph.go.th/main/index.php?mod=Datacenter&amp;file=index_load_lh_summary&amp;id=0b8ce7c5b68a7b1466787e7c6e57ed7&amp;code=1407"/>
    <hyperlink ref="C12" r:id="rId8" display="http://www.ayo.moph.go.th/main/index.php?mod=Datacenter&amp;file=index_load_lh_summary&amp;id=0b8ce7c5b68a7b1466787e7c6e57ed7&amp;code=1408"/>
    <hyperlink ref="C13" r:id="rId9" display="http://www.ayo.moph.go.th/main/index.php?mod=Datacenter&amp;file=index_load_lh_summary&amp;id=0b8ce7c5b68a7b1466787e7c6e57ed7&amp;code=1409"/>
    <hyperlink ref="C14" r:id="rId10" display="http://www.ayo.moph.go.th/main/index.php?mod=Datacenter&amp;file=index_load_lh_summary&amp;id=0b8ce7c5b68a7b1466787e7c6e57ed7&amp;code=1410"/>
    <hyperlink ref="C15" r:id="rId11" display="http://www.ayo.moph.go.th/main/index.php?mod=Datacenter&amp;file=index_load_lh_summary&amp;id=0b8ce7c5b68a7b1466787e7c6e57ed7&amp;code=1411"/>
    <hyperlink ref="C16" r:id="rId12" display="http://www.ayo.moph.go.th/main/index.php?mod=Datacenter&amp;file=index_load_lh_summary&amp;id=0b8ce7c5b68a7b1466787e7c6e57ed7&amp;code=1412"/>
    <hyperlink ref="C17" r:id="rId13" display="http://www.ayo.moph.go.th/main/index.php?mod=Datacenter&amp;file=index_load_lh_summary&amp;id=0b8ce7c5b68a7b1466787e7c6e57ed7&amp;code=1413"/>
    <hyperlink ref="C18" r:id="rId14" display="http://www.ayo.moph.go.th/main/index.php?mod=Datacenter&amp;file=index_load_lh_summary&amp;id=0b8ce7c5b68a7b1466787e7c6e57ed7&amp;code=1414"/>
    <hyperlink ref="C19" r:id="rId15" display="http://www.ayo.moph.go.th/main/index.php?mod=Datacenter&amp;file=index_load_lh_summary&amp;id=0b8ce7c5b68a7b1466787e7c6e57ed7&amp;code=1415"/>
    <hyperlink ref="C20" r:id="rId16" display="http://www.ayo.moph.go.th/main/index.php?mod=Datacenter&amp;file=index_load_lh_summary&amp;id=0b8ce7c5b68a7b1466787e7c6e57ed7&amp;code=1416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90" orientation="landscape" verticalDpi="0" r:id="rId17"/>
  <rowBreaks count="16" manualBreakCount="16">
    <brk id="21" max="16383" man="1"/>
    <brk id="48" max="16383" man="1"/>
    <brk id="62" max="16383" man="1"/>
    <brk id="76" max="16383" man="1"/>
    <brk id="101" max="16383" man="1"/>
    <brk id="118" max="16383" man="1"/>
    <brk id="141" max="16383" man="1"/>
    <brk id="159" max="16383" man="1"/>
    <brk id="176" max="16383" man="1"/>
    <brk id="185" max="16383" man="1"/>
    <brk id="195" max="16383" man="1"/>
    <brk id="207" max="16383" man="1"/>
    <brk id="225" max="16383" man="1"/>
    <brk id="233" max="16383" man="1"/>
    <brk id="247" max="16383" man="1"/>
    <brk id="2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topLeftCell="A9" zoomScaleSheetLayoutView="118" workbookViewId="0">
      <selection activeCell="G22" sqref="G22"/>
    </sheetView>
  </sheetViews>
  <sheetFormatPr defaultRowHeight="24.95" customHeight="1"/>
  <cols>
    <col min="1" max="1" width="5.125" style="40" customWidth="1"/>
    <col min="2" max="2" width="5.25" style="35" bestFit="1" customWidth="1"/>
    <col min="3" max="3" width="18.875" style="25" customWidth="1"/>
    <col min="4" max="4" width="8" style="36" customWidth="1"/>
    <col min="5" max="5" width="7.375" style="36" customWidth="1"/>
    <col min="6" max="6" width="10" style="36" customWidth="1"/>
    <col min="7" max="7" width="15.125" style="36" bestFit="1" customWidth="1"/>
    <col min="8" max="9" width="13" style="36" customWidth="1"/>
    <col min="10" max="10" width="10.5" style="36" bestFit="1" customWidth="1"/>
    <col min="11" max="11" width="18.25" style="36" bestFit="1" customWidth="1"/>
    <col min="12" max="12" width="13" style="36" bestFit="1" customWidth="1"/>
    <col min="13" max="16384" width="9" style="36"/>
  </cols>
  <sheetData>
    <row r="1" spans="1:10" ht="24.95" customHeight="1">
      <c r="A1" s="61" t="s">
        <v>451</v>
      </c>
      <c r="B1" s="39"/>
      <c r="C1" s="39"/>
    </row>
    <row r="3" spans="1:10" ht="24.95" customHeight="1">
      <c r="A3" s="119" t="s">
        <v>357</v>
      </c>
      <c r="B3" s="120" t="s">
        <v>358</v>
      </c>
      <c r="C3" s="119" t="s">
        <v>359</v>
      </c>
      <c r="D3" s="124" t="s">
        <v>631</v>
      </c>
      <c r="E3" s="124"/>
      <c r="F3" s="124"/>
      <c r="G3" s="125" t="s">
        <v>639</v>
      </c>
      <c r="H3" s="126"/>
      <c r="I3" s="127"/>
      <c r="J3" s="8" t="s">
        <v>636</v>
      </c>
    </row>
    <row r="4" spans="1:10" ht="24.95" customHeight="1">
      <c r="A4" s="119"/>
      <c r="B4" s="120"/>
      <c r="C4" s="119"/>
      <c r="D4" s="8" t="s">
        <v>632</v>
      </c>
      <c r="E4" s="8" t="s">
        <v>633</v>
      </c>
      <c r="F4" s="8" t="s">
        <v>634</v>
      </c>
      <c r="G4" s="8" t="s">
        <v>637</v>
      </c>
      <c r="H4" s="8" t="s">
        <v>638</v>
      </c>
      <c r="I4" s="8" t="s">
        <v>382</v>
      </c>
      <c r="J4" s="8" t="s">
        <v>635</v>
      </c>
    </row>
    <row r="5" spans="1:10" ht="24.95" customHeight="1">
      <c r="A5" s="10">
        <v>1</v>
      </c>
      <c r="B5" s="19">
        <v>1401</v>
      </c>
      <c r="C5" s="41" t="s">
        <v>366</v>
      </c>
      <c r="D5" s="8">
        <v>18</v>
      </c>
      <c r="E5" s="8">
        <v>5</v>
      </c>
      <c r="F5" s="8">
        <f>D5+E5</f>
        <v>23</v>
      </c>
      <c r="G5" s="8">
        <v>16</v>
      </c>
      <c r="H5" s="8">
        <v>2</v>
      </c>
      <c r="I5" s="8">
        <f>G5+H5</f>
        <v>18</v>
      </c>
      <c r="J5" s="8">
        <v>5</v>
      </c>
    </row>
    <row r="6" spans="1:10" ht="24.95" customHeight="1">
      <c r="A6" s="10">
        <v>2</v>
      </c>
      <c r="B6" s="19">
        <v>1402</v>
      </c>
      <c r="C6" s="41" t="s">
        <v>367</v>
      </c>
      <c r="D6" s="8">
        <v>12</v>
      </c>
      <c r="E6" s="8">
        <v>0</v>
      </c>
      <c r="F6" s="8">
        <f t="shared" ref="F6:F20" si="0">D6+E6</f>
        <v>12</v>
      </c>
      <c r="G6" s="8">
        <v>3</v>
      </c>
      <c r="H6" s="8">
        <v>4</v>
      </c>
      <c r="I6" s="8">
        <f t="shared" ref="I6:I20" si="1">G6+H6</f>
        <v>7</v>
      </c>
      <c r="J6" s="8">
        <v>3</v>
      </c>
    </row>
    <row r="7" spans="1:10" ht="24.95" customHeight="1">
      <c r="A7" s="10">
        <v>3</v>
      </c>
      <c r="B7" s="19">
        <v>1403</v>
      </c>
      <c r="C7" s="41" t="s">
        <v>368</v>
      </c>
      <c r="D7" s="8">
        <v>12</v>
      </c>
      <c r="E7" s="8">
        <v>0</v>
      </c>
      <c r="F7" s="8">
        <f t="shared" si="0"/>
        <v>12</v>
      </c>
      <c r="G7" s="8">
        <v>4</v>
      </c>
      <c r="H7" s="8">
        <v>1</v>
      </c>
      <c r="I7" s="8">
        <f t="shared" si="1"/>
        <v>5</v>
      </c>
      <c r="J7" s="8">
        <v>3</v>
      </c>
    </row>
    <row r="8" spans="1:10" ht="24.95" customHeight="1">
      <c r="A8" s="10">
        <v>4</v>
      </c>
      <c r="B8" s="19">
        <v>1404</v>
      </c>
      <c r="C8" s="41" t="s">
        <v>369</v>
      </c>
      <c r="D8" s="8">
        <v>23</v>
      </c>
      <c r="E8" s="8">
        <v>0</v>
      </c>
      <c r="F8" s="8">
        <f t="shared" si="0"/>
        <v>23</v>
      </c>
      <c r="G8" s="8">
        <v>5</v>
      </c>
      <c r="H8" s="8">
        <v>1</v>
      </c>
      <c r="I8" s="8">
        <f t="shared" si="1"/>
        <v>6</v>
      </c>
      <c r="J8" s="8">
        <v>8</v>
      </c>
    </row>
    <row r="9" spans="1:10" ht="24.95" customHeight="1">
      <c r="A9" s="10">
        <v>5</v>
      </c>
      <c r="B9" s="19">
        <v>1405</v>
      </c>
      <c r="C9" s="41" t="s">
        <v>370</v>
      </c>
      <c r="D9" s="8">
        <v>15</v>
      </c>
      <c r="E9" s="8">
        <v>0</v>
      </c>
      <c r="F9" s="8">
        <f t="shared" si="0"/>
        <v>15</v>
      </c>
      <c r="G9" s="8">
        <v>1</v>
      </c>
      <c r="H9" s="8">
        <v>4</v>
      </c>
      <c r="I9" s="8">
        <f t="shared" si="1"/>
        <v>5</v>
      </c>
      <c r="J9" s="8">
        <v>1</v>
      </c>
    </row>
    <row r="10" spans="1:10" ht="24.95" customHeight="1">
      <c r="A10" s="10">
        <v>6</v>
      </c>
      <c r="B10" s="19">
        <v>1406</v>
      </c>
      <c r="C10" s="41" t="s">
        <v>371</v>
      </c>
      <c r="D10" s="8">
        <v>20</v>
      </c>
      <c r="E10" s="8">
        <v>1</v>
      </c>
      <c r="F10" s="8">
        <f t="shared" si="0"/>
        <v>21</v>
      </c>
      <c r="G10" s="8">
        <v>9</v>
      </c>
      <c r="H10" s="8">
        <v>3</v>
      </c>
      <c r="I10" s="8">
        <f t="shared" si="1"/>
        <v>12</v>
      </c>
      <c r="J10" s="8">
        <v>2</v>
      </c>
    </row>
    <row r="11" spans="1:10" ht="24.95" customHeight="1">
      <c r="A11" s="10">
        <v>7</v>
      </c>
      <c r="B11" s="19">
        <v>1407</v>
      </c>
      <c r="C11" s="41" t="s">
        <v>372</v>
      </c>
      <c r="D11" s="8">
        <v>16</v>
      </c>
      <c r="E11" s="8">
        <v>0</v>
      </c>
      <c r="F11" s="8">
        <f t="shared" si="0"/>
        <v>16</v>
      </c>
      <c r="G11" s="8">
        <v>4</v>
      </c>
      <c r="H11" s="8">
        <v>3</v>
      </c>
      <c r="I11" s="8">
        <f t="shared" si="1"/>
        <v>7</v>
      </c>
      <c r="J11" s="8">
        <v>5</v>
      </c>
    </row>
    <row r="12" spans="1:10" ht="24.95" customHeight="1">
      <c r="A12" s="10">
        <v>8</v>
      </c>
      <c r="B12" s="19">
        <v>1408</v>
      </c>
      <c r="C12" s="41" t="s">
        <v>373</v>
      </c>
      <c r="D12" s="8">
        <v>15</v>
      </c>
      <c r="E12" s="8">
        <v>0</v>
      </c>
      <c r="F12" s="8">
        <f t="shared" si="0"/>
        <v>15</v>
      </c>
      <c r="G12" s="8">
        <v>2</v>
      </c>
      <c r="H12" s="8">
        <v>4</v>
      </c>
      <c r="I12" s="8">
        <f t="shared" si="1"/>
        <v>6</v>
      </c>
      <c r="J12" s="8">
        <v>0</v>
      </c>
    </row>
    <row r="13" spans="1:10" ht="24.95" customHeight="1">
      <c r="A13" s="10">
        <v>9</v>
      </c>
      <c r="B13" s="19">
        <v>1409</v>
      </c>
      <c r="C13" s="41" t="s">
        <v>374</v>
      </c>
      <c r="D13" s="8">
        <v>7</v>
      </c>
      <c r="E13" s="8">
        <v>0</v>
      </c>
      <c r="F13" s="8">
        <f t="shared" si="0"/>
        <v>7</v>
      </c>
      <c r="G13" s="8">
        <v>2</v>
      </c>
      <c r="H13" s="8">
        <v>2</v>
      </c>
      <c r="I13" s="8">
        <f t="shared" si="1"/>
        <v>4</v>
      </c>
      <c r="J13" s="8">
        <v>1</v>
      </c>
    </row>
    <row r="14" spans="1:10" ht="24.95" customHeight="1">
      <c r="A14" s="10">
        <v>10</v>
      </c>
      <c r="B14" s="19">
        <v>1410</v>
      </c>
      <c r="C14" s="41" t="s">
        <v>375</v>
      </c>
      <c r="D14" s="8">
        <v>8</v>
      </c>
      <c r="E14" s="8">
        <v>0</v>
      </c>
      <c r="F14" s="8">
        <f t="shared" si="0"/>
        <v>8</v>
      </c>
      <c r="G14" s="8">
        <v>1</v>
      </c>
      <c r="H14" s="8">
        <v>4</v>
      </c>
      <c r="I14" s="8">
        <f t="shared" si="1"/>
        <v>5</v>
      </c>
      <c r="J14" s="8">
        <v>0</v>
      </c>
    </row>
    <row r="15" spans="1:10" ht="24.95" customHeight="1">
      <c r="A15" s="10">
        <v>11</v>
      </c>
      <c r="B15" s="19">
        <v>1411</v>
      </c>
      <c r="C15" s="41" t="s">
        <v>376</v>
      </c>
      <c r="D15" s="8">
        <v>10</v>
      </c>
      <c r="E15" s="8">
        <v>0</v>
      </c>
      <c r="F15" s="8">
        <f t="shared" si="0"/>
        <v>10</v>
      </c>
      <c r="G15" s="8">
        <v>5</v>
      </c>
      <c r="H15" s="8">
        <v>4</v>
      </c>
      <c r="I15" s="8">
        <f t="shared" si="1"/>
        <v>9</v>
      </c>
      <c r="J15" s="8">
        <v>0</v>
      </c>
    </row>
    <row r="16" spans="1:10" ht="24.95" customHeight="1">
      <c r="A16" s="10">
        <v>12</v>
      </c>
      <c r="B16" s="19">
        <v>1412</v>
      </c>
      <c r="C16" s="41" t="s">
        <v>377</v>
      </c>
      <c r="D16" s="8">
        <v>15</v>
      </c>
      <c r="E16" s="8">
        <v>2</v>
      </c>
      <c r="F16" s="8">
        <f t="shared" si="0"/>
        <v>17</v>
      </c>
      <c r="G16" s="8">
        <v>7</v>
      </c>
      <c r="H16" s="8">
        <v>1</v>
      </c>
      <c r="I16" s="8">
        <f t="shared" si="1"/>
        <v>8</v>
      </c>
      <c r="J16" s="8">
        <v>4</v>
      </c>
    </row>
    <row r="17" spans="1:10" ht="24.95" customHeight="1">
      <c r="A17" s="10">
        <v>13</v>
      </c>
      <c r="B17" s="19">
        <v>1413</v>
      </c>
      <c r="C17" s="41" t="s">
        <v>378</v>
      </c>
      <c r="D17" s="8">
        <v>6</v>
      </c>
      <c r="E17" s="8">
        <v>0</v>
      </c>
      <c r="F17" s="8">
        <f t="shared" si="0"/>
        <v>6</v>
      </c>
      <c r="G17" s="8">
        <v>2</v>
      </c>
      <c r="H17" s="8">
        <v>1</v>
      </c>
      <c r="I17" s="8">
        <f t="shared" si="1"/>
        <v>3</v>
      </c>
      <c r="J17" s="8">
        <v>0</v>
      </c>
    </row>
    <row r="18" spans="1:10" ht="24.95" customHeight="1">
      <c r="A18" s="10">
        <v>14</v>
      </c>
      <c r="B18" s="19">
        <v>1414</v>
      </c>
      <c r="C18" s="41" t="s">
        <v>379</v>
      </c>
      <c r="D18" s="8">
        <v>12</v>
      </c>
      <c r="E18" s="8">
        <v>0</v>
      </c>
      <c r="F18" s="8">
        <f t="shared" si="0"/>
        <v>12</v>
      </c>
      <c r="G18" s="8">
        <v>4</v>
      </c>
      <c r="H18" s="8">
        <v>3</v>
      </c>
      <c r="I18" s="8">
        <f t="shared" si="1"/>
        <v>7</v>
      </c>
      <c r="J18" s="8">
        <v>6</v>
      </c>
    </row>
    <row r="19" spans="1:10" ht="24.95" customHeight="1">
      <c r="A19" s="10">
        <v>15</v>
      </c>
      <c r="B19" s="19">
        <v>1415</v>
      </c>
      <c r="C19" s="41" t="s">
        <v>380</v>
      </c>
      <c r="D19" s="8">
        <v>12</v>
      </c>
      <c r="E19" s="8">
        <v>0</v>
      </c>
      <c r="F19" s="8">
        <f t="shared" si="0"/>
        <v>12</v>
      </c>
      <c r="G19" s="8">
        <v>2</v>
      </c>
      <c r="H19" s="8">
        <v>2</v>
      </c>
      <c r="I19" s="8">
        <f t="shared" si="1"/>
        <v>4</v>
      </c>
      <c r="J19" s="8">
        <v>1</v>
      </c>
    </row>
    <row r="20" spans="1:10" ht="24.95" customHeight="1">
      <c r="A20" s="10">
        <v>16</v>
      </c>
      <c r="B20" s="19">
        <v>1416</v>
      </c>
      <c r="C20" s="41" t="s">
        <v>381</v>
      </c>
      <c r="D20" s="8">
        <v>4</v>
      </c>
      <c r="E20" s="36">
        <v>0</v>
      </c>
      <c r="F20" s="8">
        <f t="shared" si="0"/>
        <v>4</v>
      </c>
      <c r="G20" s="8">
        <v>0</v>
      </c>
      <c r="H20" s="8">
        <v>2</v>
      </c>
      <c r="I20" s="8">
        <f t="shared" si="1"/>
        <v>2</v>
      </c>
      <c r="J20" s="8">
        <v>0</v>
      </c>
    </row>
    <row r="21" spans="1:10" s="52" customFormat="1" ht="24.95" customHeight="1">
      <c r="A21" s="115" t="s">
        <v>382</v>
      </c>
      <c r="B21" s="115"/>
      <c r="C21" s="115"/>
      <c r="D21" s="49">
        <f>SUM(D5:D20)</f>
        <v>205</v>
      </c>
      <c r="E21" s="49">
        <f t="shared" ref="E21:F21" si="2">SUM(E5:E20)</f>
        <v>8</v>
      </c>
      <c r="F21" s="49">
        <f t="shared" si="2"/>
        <v>213</v>
      </c>
      <c r="G21" s="49">
        <f>SUM(G5:G20)</f>
        <v>67</v>
      </c>
      <c r="H21" s="49">
        <f>SUM(H5:H20)</f>
        <v>41</v>
      </c>
      <c r="I21" s="8">
        <f>G21+H21</f>
        <v>108</v>
      </c>
      <c r="J21" s="49">
        <f>SUM(J5:J20)</f>
        <v>39</v>
      </c>
    </row>
  </sheetData>
  <mergeCells count="6">
    <mergeCell ref="D3:F3"/>
    <mergeCell ref="G3:I3"/>
    <mergeCell ref="A21:C21"/>
    <mergeCell ref="A3:A4"/>
    <mergeCell ref="B3:B4"/>
    <mergeCell ref="C3:C4"/>
  </mergeCells>
  <hyperlinks>
    <hyperlink ref="C5" r:id="rId1" display="http://www.ayo.moph.go.th/main/index.php?mod=Datacenter&amp;file=index_load_lh_summary&amp;id=0b8ce7c5b68a7b1466787e7c6e57ed7&amp;code=1401"/>
    <hyperlink ref="C6" r:id="rId2" display="http://www.ayo.moph.go.th/main/index.php?mod=Datacenter&amp;file=index_load_lh_summary&amp;id=0b8ce7c5b68a7b1466787e7c6e57ed7&amp;code=1402"/>
    <hyperlink ref="C7" r:id="rId3" display="http://www.ayo.moph.go.th/main/index.php?mod=Datacenter&amp;file=index_load_lh_summary&amp;id=0b8ce7c5b68a7b1466787e7c6e57ed7&amp;code=1403"/>
    <hyperlink ref="C8" r:id="rId4" display="http://www.ayo.moph.go.th/main/index.php?mod=Datacenter&amp;file=index_load_lh_summary&amp;id=0b8ce7c5b68a7b1466787e7c6e57ed7&amp;code=1404"/>
    <hyperlink ref="C9" r:id="rId5" display="http://www.ayo.moph.go.th/main/index.php?mod=Datacenter&amp;file=index_load_lh_summary&amp;id=0b8ce7c5b68a7b1466787e7c6e57ed7&amp;code=1405"/>
    <hyperlink ref="C10" r:id="rId6" display="http://www.ayo.moph.go.th/main/index.php?mod=Datacenter&amp;file=index_load_lh_summary&amp;id=0b8ce7c5b68a7b1466787e7c6e57ed7&amp;code=1406"/>
    <hyperlink ref="C11" r:id="rId7" display="http://www.ayo.moph.go.th/main/index.php?mod=Datacenter&amp;file=index_load_lh_summary&amp;id=0b8ce7c5b68a7b1466787e7c6e57ed7&amp;code=1407"/>
    <hyperlink ref="C12" r:id="rId8" display="http://www.ayo.moph.go.th/main/index.php?mod=Datacenter&amp;file=index_load_lh_summary&amp;id=0b8ce7c5b68a7b1466787e7c6e57ed7&amp;code=1408"/>
    <hyperlink ref="C13" r:id="rId9" display="http://www.ayo.moph.go.th/main/index.php?mod=Datacenter&amp;file=index_load_lh_summary&amp;id=0b8ce7c5b68a7b1466787e7c6e57ed7&amp;code=1409"/>
    <hyperlink ref="C14" r:id="rId10" display="http://www.ayo.moph.go.th/main/index.php?mod=Datacenter&amp;file=index_load_lh_summary&amp;id=0b8ce7c5b68a7b1466787e7c6e57ed7&amp;code=1410"/>
    <hyperlink ref="C15" r:id="rId11" display="http://www.ayo.moph.go.th/main/index.php?mod=Datacenter&amp;file=index_load_lh_summary&amp;id=0b8ce7c5b68a7b1466787e7c6e57ed7&amp;code=1411"/>
    <hyperlink ref="C16" r:id="rId12" display="http://www.ayo.moph.go.th/main/index.php?mod=Datacenter&amp;file=index_load_lh_summary&amp;id=0b8ce7c5b68a7b1466787e7c6e57ed7&amp;code=1412"/>
    <hyperlink ref="C17" r:id="rId13" display="http://www.ayo.moph.go.th/main/index.php?mod=Datacenter&amp;file=index_load_lh_summary&amp;id=0b8ce7c5b68a7b1466787e7c6e57ed7&amp;code=1413"/>
    <hyperlink ref="C18" r:id="rId14" display="http://www.ayo.moph.go.th/main/index.php?mod=Datacenter&amp;file=index_load_lh_summary&amp;id=0b8ce7c5b68a7b1466787e7c6e57ed7&amp;code=1414"/>
    <hyperlink ref="C19" r:id="rId15" display="http://www.ayo.moph.go.th/main/index.php?mod=Datacenter&amp;file=index_load_lh_summary&amp;id=0b8ce7c5b68a7b1466787e7c6e57ed7&amp;code=1415"/>
    <hyperlink ref="C20" r:id="rId16" display="http://www.ayo.moph.go.th/main/index.php?mod=Datacenter&amp;file=index_load_lh_summary&amp;id=0b8ce7c5b68a7b1466787e7c6e57ed7&amp;code=1416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90" orientation="landscape" verticalDpi="0" r:id="rId1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D17" sqref="D17"/>
    </sheetView>
  </sheetViews>
  <sheetFormatPr defaultRowHeight="21"/>
  <cols>
    <col min="1" max="1" width="20.625" customWidth="1"/>
  </cols>
  <sheetData>
    <row r="1" spans="1:9">
      <c r="A1" s="68"/>
      <c r="B1" s="128" t="s">
        <v>636</v>
      </c>
      <c r="C1" s="129"/>
      <c r="D1" s="128" t="s">
        <v>642</v>
      </c>
      <c r="E1" s="129"/>
      <c r="F1" s="128" t="s">
        <v>643</v>
      </c>
      <c r="G1" s="129"/>
      <c r="H1" s="128" t="s">
        <v>644</v>
      </c>
      <c r="I1" s="129"/>
    </row>
    <row r="2" spans="1:9">
      <c r="A2" s="69"/>
      <c r="B2" s="1" t="s">
        <v>640</v>
      </c>
      <c r="C2" s="1" t="s">
        <v>641</v>
      </c>
      <c r="D2" s="1" t="s">
        <v>640</v>
      </c>
      <c r="E2" s="1" t="s">
        <v>641</v>
      </c>
      <c r="F2" s="1" t="s">
        <v>640</v>
      </c>
      <c r="G2" s="1" t="s">
        <v>641</v>
      </c>
      <c r="H2" s="1" t="s">
        <v>640</v>
      </c>
      <c r="I2" s="1" t="s">
        <v>641</v>
      </c>
    </row>
    <row r="3" spans="1:9">
      <c r="A3" s="1" t="s">
        <v>649</v>
      </c>
      <c r="B3" s="1">
        <v>371</v>
      </c>
      <c r="C3" s="1"/>
      <c r="D3" s="1"/>
      <c r="E3" s="1"/>
      <c r="F3" s="1"/>
      <c r="G3" s="1"/>
      <c r="H3" s="1"/>
      <c r="I3" s="1"/>
    </row>
    <row r="4" spans="1:9">
      <c r="A4" s="1" t="s">
        <v>645</v>
      </c>
      <c r="B4" s="1">
        <f>2192+195</f>
        <v>2387</v>
      </c>
      <c r="C4" s="1">
        <f>3178+195</f>
        <v>3373</v>
      </c>
      <c r="D4" s="1"/>
      <c r="E4" s="1"/>
      <c r="F4" s="1"/>
      <c r="G4" s="1"/>
      <c r="H4" s="1"/>
      <c r="I4" s="1"/>
    </row>
    <row r="5" spans="1:9">
      <c r="A5" s="1" t="s">
        <v>646</v>
      </c>
      <c r="B5" s="1">
        <f>403+14</f>
        <v>417</v>
      </c>
      <c r="C5" s="1">
        <f>474+14</f>
        <v>488</v>
      </c>
      <c r="D5" s="1"/>
      <c r="E5" s="1"/>
      <c r="F5" s="1"/>
      <c r="G5" s="1"/>
      <c r="H5" s="1"/>
      <c r="I5" s="1"/>
    </row>
    <row r="6" spans="1:9">
      <c r="A6" s="1" t="s">
        <v>647</v>
      </c>
      <c r="B6" s="1">
        <f>464</f>
        <v>464</v>
      </c>
      <c r="C6" s="1">
        <v>515</v>
      </c>
      <c r="D6" s="1"/>
      <c r="E6" s="1"/>
      <c r="F6" s="1"/>
      <c r="G6" s="1"/>
      <c r="H6" s="1"/>
      <c r="I6" s="1"/>
    </row>
    <row r="7" spans="1:9">
      <c r="A7" s="1" t="s">
        <v>648</v>
      </c>
      <c r="B7" s="1">
        <v>61</v>
      </c>
      <c r="C7" s="1">
        <v>108</v>
      </c>
      <c r="D7" s="1"/>
      <c r="E7" s="1"/>
      <c r="F7" s="1"/>
      <c r="G7" s="1"/>
      <c r="H7" s="1"/>
      <c r="I7" s="1"/>
    </row>
    <row r="8" spans="1:9">
      <c r="A8" s="1" t="s">
        <v>650</v>
      </c>
      <c r="B8" s="1">
        <f>552+78</f>
        <v>630</v>
      </c>
      <c r="C8" s="1">
        <f>3267+78</f>
        <v>3345</v>
      </c>
      <c r="D8" s="1"/>
      <c r="E8" s="1"/>
      <c r="F8" s="1"/>
      <c r="G8" s="1"/>
      <c r="H8" s="1"/>
      <c r="I8" s="1"/>
    </row>
    <row r="9" spans="1:9">
      <c r="A9" s="1" t="s">
        <v>651</v>
      </c>
      <c r="B9" s="1">
        <f>74+1</f>
        <v>75</v>
      </c>
      <c r="C9" s="1">
        <f>74+1</f>
        <v>75</v>
      </c>
      <c r="D9" s="1"/>
      <c r="E9" s="1"/>
      <c r="F9" s="1"/>
      <c r="G9" s="1"/>
      <c r="H9" s="1"/>
      <c r="I9" s="1"/>
    </row>
    <row r="10" spans="1:9">
      <c r="A10" s="1" t="s">
        <v>652</v>
      </c>
      <c r="B10" s="1">
        <v>3</v>
      </c>
      <c r="C10" s="1">
        <v>5</v>
      </c>
      <c r="D10" s="1"/>
      <c r="E10" s="1"/>
      <c r="F10" s="1"/>
      <c r="G10" s="1"/>
      <c r="H10" s="1"/>
      <c r="I10" s="1"/>
    </row>
    <row r="11" spans="1:9">
      <c r="A11" s="1" t="s">
        <v>653</v>
      </c>
      <c r="B11" s="1">
        <f>243+4</f>
        <v>247</v>
      </c>
      <c r="C11" s="1">
        <f>534+6</f>
        <v>540</v>
      </c>
      <c r="D11" s="1"/>
      <c r="E11" s="1"/>
      <c r="F11" s="1"/>
      <c r="G11" s="1"/>
      <c r="H11" s="1"/>
      <c r="I11" s="1"/>
    </row>
    <row r="12" spans="1:9">
      <c r="A12" s="70" t="s">
        <v>654</v>
      </c>
      <c r="B12" s="1">
        <f>571+78</f>
        <v>649</v>
      </c>
      <c r="C12" s="1">
        <f>639+85</f>
        <v>724</v>
      </c>
      <c r="D12" s="1"/>
      <c r="E12" s="1"/>
      <c r="F12" s="1"/>
      <c r="G12" s="1"/>
      <c r="H12" s="1"/>
      <c r="I12" s="1"/>
    </row>
    <row r="13" spans="1:9">
      <c r="A13" s="70" t="s">
        <v>655</v>
      </c>
      <c r="B13" s="1">
        <f>230+3</f>
        <v>233</v>
      </c>
      <c r="C13" s="1">
        <f>403+3</f>
        <v>406</v>
      </c>
      <c r="D13" s="1"/>
      <c r="E13" s="1"/>
      <c r="F13" s="1"/>
      <c r="G13" s="1"/>
      <c r="H13" s="1"/>
      <c r="I13" s="1"/>
    </row>
    <row r="14" spans="1:9">
      <c r="A14" s="70" t="s">
        <v>656</v>
      </c>
      <c r="B14" s="1">
        <v>91</v>
      </c>
      <c r="C14" s="1">
        <v>167</v>
      </c>
      <c r="D14" s="1"/>
      <c r="E14" s="1"/>
      <c r="F14" s="1"/>
      <c r="G14" s="1"/>
      <c r="H14" s="1"/>
      <c r="I14" s="1"/>
    </row>
    <row r="15" spans="1:9">
      <c r="A15" s="70" t="s">
        <v>382</v>
      </c>
      <c r="B15" s="1">
        <f>SUM(B4:B14)</f>
        <v>5257</v>
      </c>
      <c r="C15" s="1">
        <f>SUM(C4:C14)</f>
        <v>9746</v>
      </c>
      <c r="D15" s="1"/>
      <c r="E15" s="1"/>
      <c r="F15" s="1"/>
      <c r="G15" s="1"/>
      <c r="H15" s="1"/>
      <c r="I15" s="1"/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5"/>
  <sheetViews>
    <sheetView topLeftCell="B1" zoomScale="89" zoomScaleNormal="89" workbookViewId="0">
      <selection activeCell="G1" sqref="G1:G1048576"/>
    </sheetView>
  </sheetViews>
  <sheetFormatPr defaultRowHeight="21"/>
  <cols>
    <col min="1" max="1" width="5.875" customWidth="1"/>
    <col min="2" max="2" width="4.875" bestFit="1" customWidth="1"/>
    <col min="3" max="3" width="18.125" bestFit="1" customWidth="1"/>
    <col min="5" max="5" width="11.125" customWidth="1"/>
    <col min="6" max="6" width="10.5" customWidth="1"/>
    <col min="7" max="7" width="9.125" customWidth="1"/>
    <col min="8" max="8" width="12.875" customWidth="1"/>
    <col min="9" max="9" width="11.625" customWidth="1"/>
    <col min="10" max="10" width="11.125" customWidth="1"/>
    <col min="11" max="11" width="11.75" customWidth="1"/>
    <col min="15" max="15" width="7.625" bestFit="1" customWidth="1"/>
    <col min="16" max="17" width="6.875" customWidth="1"/>
    <col min="18" max="18" width="11.75" customWidth="1"/>
    <col min="19" max="19" width="13.75" customWidth="1"/>
    <col min="20" max="20" width="10.125" customWidth="1"/>
    <col min="21" max="21" width="12.375" customWidth="1"/>
    <col min="22" max="22" width="7" bestFit="1" customWidth="1"/>
    <col min="24" max="24" width="4.875" bestFit="1" customWidth="1"/>
    <col min="26" max="26" width="6" bestFit="1" customWidth="1"/>
    <col min="27" max="27" width="9" hidden="1" customWidth="1"/>
    <col min="28" max="28" width="4.875" bestFit="1" customWidth="1"/>
    <col min="29" max="29" width="9" style="89"/>
  </cols>
  <sheetData>
    <row r="1" spans="1:29">
      <c r="A1" t="s">
        <v>668</v>
      </c>
    </row>
    <row r="2" spans="1:29">
      <c r="A2" s="1"/>
      <c r="B2" s="1"/>
      <c r="C2" s="1"/>
      <c r="D2" s="109" t="s">
        <v>660</v>
      </c>
      <c r="E2" s="109"/>
      <c r="F2" s="109"/>
      <c r="G2" s="109" t="s">
        <v>661</v>
      </c>
      <c r="H2" s="109"/>
      <c r="I2" s="109" t="s">
        <v>662</v>
      </c>
      <c r="J2" s="109"/>
      <c r="K2" s="109"/>
      <c r="L2" s="109" t="s">
        <v>663</v>
      </c>
      <c r="M2" s="109"/>
      <c r="N2" s="109"/>
      <c r="O2" s="109" t="s">
        <v>664</v>
      </c>
      <c r="P2" s="109"/>
      <c r="Q2" s="109"/>
      <c r="R2" s="109" t="s">
        <v>665</v>
      </c>
      <c r="S2" s="109"/>
      <c r="T2" s="109" t="s">
        <v>666</v>
      </c>
      <c r="U2" s="109"/>
      <c r="V2" s="109" t="s">
        <v>669</v>
      </c>
      <c r="W2" s="109"/>
      <c r="X2" s="109"/>
      <c r="Y2" s="109"/>
      <c r="Z2" s="109" t="s">
        <v>669</v>
      </c>
      <c r="AA2" s="109"/>
      <c r="AB2" s="109"/>
      <c r="AC2" s="109"/>
    </row>
    <row r="3" spans="1:29">
      <c r="A3" s="1"/>
      <c r="B3" s="1"/>
      <c r="C3" s="1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110" t="s">
        <v>675</v>
      </c>
      <c r="W3" s="113"/>
      <c r="X3" s="113"/>
      <c r="Y3" s="111"/>
      <c r="Z3" s="109" t="s">
        <v>674</v>
      </c>
      <c r="AA3" s="109"/>
      <c r="AB3" s="109"/>
      <c r="AC3" s="109"/>
    </row>
    <row r="4" spans="1:29" ht="25.5">
      <c r="A4" s="80" t="s">
        <v>357</v>
      </c>
      <c r="B4" s="80" t="s">
        <v>358</v>
      </c>
      <c r="C4" s="80" t="s">
        <v>359</v>
      </c>
      <c r="D4" s="80" t="s">
        <v>657</v>
      </c>
      <c r="E4" s="80" t="s">
        <v>658</v>
      </c>
      <c r="F4" s="80" t="s">
        <v>659</v>
      </c>
      <c r="G4" s="80" t="s">
        <v>658</v>
      </c>
      <c r="H4" s="80" t="s">
        <v>659</v>
      </c>
      <c r="I4" s="80" t="s">
        <v>657</v>
      </c>
      <c r="J4" s="80" t="s">
        <v>658</v>
      </c>
      <c r="K4" s="80" t="s">
        <v>659</v>
      </c>
      <c r="L4" s="80" t="s">
        <v>657</v>
      </c>
      <c r="M4" s="80" t="s">
        <v>658</v>
      </c>
      <c r="N4" s="80" t="s">
        <v>659</v>
      </c>
      <c r="O4" s="80" t="s">
        <v>657</v>
      </c>
      <c r="P4" s="80" t="s">
        <v>658</v>
      </c>
      <c r="Q4" s="80" t="s">
        <v>659</v>
      </c>
      <c r="R4" s="80" t="s">
        <v>658</v>
      </c>
      <c r="S4" s="80" t="s">
        <v>659</v>
      </c>
      <c r="T4" s="80" t="s">
        <v>658</v>
      </c>
      <c r="U4" s="80" t="s">
        <v>659</v>
      </c>
      <c r="V4" s="80" t="s">
        <v>670</v>
      </c>
      <c r="W4" s="80" t="s">
        <v>672</v>
      </c>
      <c r="X4" s="80" t="s">
        <v>671</v>
      </c>
      <c r="Y4" s="80" t="s">
        <v>673</v>
      </c>
      <c r="Z4" s="80" t="s">
        <v>670</v>
      </c>
      <c r="AA4" s="80" t="s">
        <v>672</v>
      </c>
      <c r="AB4" s="80" t="s">
        <v>671</v>
      </c>
      <c r="AC4" s="90" t="s">
        <v>673</v>
      </c>
    </row>
    <row r="5" spans="1:29" s="98" customFormat="1" ht="21.75" customHeight="1">
      <c r="A5" s="92">
        <v>1</v>
      </c>
      <c r="B5" s="92">
        <v>1401</v>
      </c>
      <c r="C5" s="93" t="s">
        <v>366</v>
      </c>
      <c r="D5" s="94">
        <v>356</v>
      </c>
      <c r="E5" s="94">
        <v>204</v>
      </c>
      <c r="F5" s="94">
        <v>57.3</v>
      </c>
      <c r="G5" s="94">
        <v>118</v>
      </c>
      <c r="H5" s="94">
        <v>33.15</v>
      </c>
      <c r="I5" s="94">
        <v>404</v>
      </c>
      <c r="J5" s="94">
        <v>365</v>
      </c>
      <c r="K5" s="94">
        <v>90.35</v>
      </c>
      <c r="L5" s="94">
        <v>365</v>
      </c>
      <c r="M5" s="94">
        <v>337</v>
      </c>
      <c r="N5" s="94">
        <v>92.33</v>
      </c>
      <c r="O5" s="95">
        <v>1707</v>
      </c>
      <c r="P5" s="95">
        <v>1105</v>
      </c>
      <c r="Q5" s="94">
        <v>64.73</v>
      </c>
      <c r="R5" s="94">
        <v>593</v>
      </c>
      <c r="S5" s="94">
        <v>34.74</v>
      </c>
      <c r="T5" s="94">
        <v>310</v>
      </c>
      <c r="U5" s="94">
        <v>18.16</v>
      </c>
      <c r="V5" s="94">
        <v>70</v>
      </c>
      <c r="W5" s="94">
        <v>33</v>
      </c>
      <c r="X5" s="96">
        <f>V5-W5</f>
        <v>37</v>
      </c>
      <c r="Y5" s="103">
        <f>X5*100/V5</f>
        <v>52.857142857142854</v>
      </c>
      <c r="Z5" s="101">
        <v>624</v>
      </c>
      <c r="AA5" s="102">
        <f>Z5-AB5</f>
        <v>449</v>
      </c>
      <c r="AB5" s="102">
        <v>175</v>
      </c>
      <c r="AC5" s="91">
        <f>AB5*100/Z5</f>
        <v>28.044871794871796</v>
      </c>
    </row>
    <row r="6" spans="1:29">
      <c r="A6" s="81">
        <v>2</v>
      </c>
      <c r="B6" s="81">
        <v>1402</v>
      </c>
      <c r="C6" s="82" t="s">
        <v>367</v>
      </c>
      <c r="D6" s="83">
        <v>95</v>
      </c>
      <c r="E6" s="83">
        <v>41</v>
      </c>
      <c r="F6" s="83">
        <v>43.16</v>
      </c>
      <c r="G6" s="83">
        <v>46</v>
      </c>
      <c r="H6" s="83">
        <v>48.42</v>
      </c>
      <c r="I6" s="83">
        <v>143</v>
      </c>
      <c r="J6" s="83">
        <v>74</v>
      </c>
      <c r="K6" s="83">
        <v>51.75</v>
      </c>
      <c r="L6" s="83">
        <v>74</v>
      </c>
      <c r="M6" s="83">
        <v>58</v>
      </c>
      <c r="N6" s="83">
        <v>78.38</v>
      </c>
      <c r="O6" s="83">
        <v>569</v>
      </c>
      <c r="P6" s="83">
        <v>243</v>
      </c>
      <c r="Q6" s="83">
        <v>42.71</v>
      </c>
      <c r="R6" s="83">
        <v>292</v>
      </c>
      <c r="S6" s="83">
        <v>51.32</v>
      </c>
      <c r="T6" s="83">
        <v>70</v>
      </c>
      <c r="U6" s="83">
        <v>12.3</v>
      </c>
      <c r="V6" s="83">
        <v>15</v>
      </c>
      <c r="W6" s="83">
        <v>3</v>
      </c>
      <c r="X6" s="1">
        <f t="shared" ref="X6:X21" si="0">V6-W6</f>
        <v>12</v>
      </c>
      <c r="Y6" s="100">
        <f t="shared" ref="Y6:Y21" si="1">X6*100/V6</f>
        <v>80</v>
      </c>
      <c r="Z6" s="101">
        <v>450</v>
      </c>
      <c r="AA6" s="102">
        <f t="shared" ref="AA6:AA21" si="2">Z6-AB6</f>
        <v>229</v>
      </c>
      <c r="AB6" s="102">
        <v>221</v>
      </c>
      <c r="AC6" s="91">
        <f t="shared" ref="AC6:AC21" si="3">AB6*100/Z6</f>
        <v>49.111111111111114</v>
      </c>
    </row>
    <row r="7" spans="1:29">
      <c r="A7" s="81">
        <v>3</v>
      </c>
      <c r="B7" s="81">
        <v>1403</v>
      </c>
      <c r="C7" s="82" t="s">
        <v>368</v>
      </c>
      <c r="D7" s="83">
        <v>108</v>
      </c>
      <c r="E7" s="83">
        <v>35</v>
      </c>
      <c r="F7" s="83">
        <v>32.409999999999997</v>
      </c>
      <c r="G7" s="83">
        <v>32</v>
      </c>
      <c r="H7" s="83">
        <v>29.63</v>
      </c>
      <c r="I7" s="83">
        <v>144</v>
      </c>
      <c r="J7" s="83">
        <v>105</v>
      </c>
      <c r="K7" s="83">
        <v>72.92</v>
      </c>
      <c r="L7" s="83">
        <v>105</v>
      </c>
      <c r="M7" s="83">
        <v>91</v>
      </c>
      <c r="N7" s="83">
        <v>86.67</v>
      </c>
      <c r="O7" s="83">
        <v>591</v>
      </c>
      <c r="P7" s="83">
        <v>234</v>
      </c>
      <c r="Q7" s="83">
        <v>39.590000000000003</v>
      </c>
      <c r="R7" s="83">
        <v>191</v>
      </c>
      <c r="S7" s="83">
        <v>32.32</v>
      </c>
      <c r="T7" s="83">
        <v>84</v>
      </c>
      <c r="U7" s="83">
        <v>14.21</v>
      </c>
      <c r="V7" s="83">
        <v>185</v>
      </c>
      <c r="W7" s="83">
        <v>62</v>
      </c>
      <c r="X7" s="1">
        <f t="shared" si="0"/>
        <v>123</v>
      </c>
      <c r="Y7" s="100">
        <f t="shared" si="1"/>
        <v>66.486486486486484</v>
      </c>
      <c r="Z7" s="101">
        <v>525</v>
      </c>
      <c r="AA7" s="102">
        <f t="shared" si="2"/>
        <v>212</v>
      </c>
      <c r="AB7" s="102">
        <v>313</v>
      </c>
      <c r="AC7" s="91">
        <f t="shared" si="3"/>
        <v>59.61904761904762</v>
      </c>
    </row>
    <row r="8" spans="1:29" s="98" customFormat="1" ht="20.25" customHeight="1">
      <c r="A8" s="92">
        <v>4</v>
      </c>
      <c r="B8" s="92">
        <v>1404</v>
      </c>
      <c r="C8" s="93" t="s">
        <v>369</v>
      </c>
      <c r="D8" s="94">
        <v>92</v>
      </c>
      <c r="E8" s="94">
        <v>28</v>
      </c>
      <c r="F8" s="94">
        <v>30.43</v>
      </c>
      <c r="G8" s="94">
        <v>1</v>
      </c>
      <c r="H8" s="94">
        <v>1.0900000000000001</v>
      </c>
      <c r="I8" s="94">
        <v>135</v>
      </c>
      <c r="J8" s="94">
        <v>88</v>
      </c>
      <c r="K8" s="94">
        <v>65.19</v>
      </c>
      <c r="L8" s="94">
        <v>88</v>
      </c>
      <c r="M8" s="94">
        <v>82</v>
      </c>
      <c r="N8" s="94">
        <v>93.18</v>
      </c>
      <c r="O8" s="94">
        <v>494</v>
      </c>
      <c r="P8" s="94">
        <v>228</v>
      </c>
      <c r="Q8" s="94">
        <v>46.15</v>
      </c>
      <c r="R8" s="94">
        <v>19</v>
      </c>
      <c r="S8" s="94">
        <v>3.85</v>
      </c>
      <c r="T8" s="94">
        <v>17</v>
      </c>
      <c r="U8" s="94">
        <v>3.44</v>
      </c>
      <c r="V8" s="94">
        <v>0</v>
      </c>
      <c r="W8" s="94">
        <v>0</v>
      </c>
      <c r="X8" s="96">
        <f t="shared" si="0"/>
        <v>0</v>
      </c>
      <c r="Y8" s="99" t="e">
        <f t="shared" si="1"/>
        <v>#DIV/0!</v>
      </c>
      <c r="Z8" s="94">
        <v>379</v>
      </c>
      <c r="AA8" s="96">
        <f t="shared" si="2"/>
        <v>74</v>
      </c>
      <c r="AB8" s="96">
        <v>305</v>
      </c>
      <c r="AC8" s="97">
        <f t="shared" si="3"/>
        <v>80.474934036939317</v>
      </c>
    </row>
    <row r="9" spans="1:29">
      <c r="A9" s="81">
        <v>5</v>
      </c>
      <c r="B9" s="81">
        <v>1405</v>
      </c>
      <c r="C9" s="82" t="s">
        <v>370</v>
      </c>
      <c r="D9" s="83">
        <v>71</v>
      </c>
      <c r="E9" s="83">
        <v>18</v>
      </c>
      <c r="F9" s="83">
        <v>25.35</v>
      </c>
      <c r="G9" s="83">
        <v>7</v>
      </c>
      <c r="H9" s="83">
        <v>9.86</v>
      </c>
      <c r="I9" s="83">
        <v>56</v>
      </c>
      <c r="J9" s="83">
        <v>36</v>
      </c>
      <c r="K9" s="83">
        <v>64.290000000000006</v>
      </c>
      <c r="L9" s="83">
        <v>36</v>
      </c>
      <c r="M9" s="83">
        <v>33</v>
      </c>
      <c r="N9" s="83">
        <v>91.67</v>
      </c>
      <c r="O9" s="83">
        <v>326</v>
      </c>
      <c r="P9" s="83">
        <v>99</v>
      </c>
      <c r="Q9" s="83">
        <v>30.37</v>
      </c>
      <c r="R9" s="83">
        <v>36</v>
      </c>
      <c r="S9" s="83">
        <v>11.04</v>
      </c>
      <c r="T9" s="83">
        <v>19</v>
      </c>
      <c r="U9" s="83">
        <v>5.83</v>
      </c>
      <c r="V9" s="83">
        <v>468</v>
      </c>
      <c r="W9" s="83">
        <v>190</v>
      </c>
      <c r="X9" s="1">
        <f t="shared" si="0"/>
        <v>278</v>
      </c>
      <c r="Y9" s="87">
        <f t="shared" si="1"/>
        <v>59.401709401709404</v>
      </c>
      <c r="Z9" s="83">
        <v>220</v>
      </c>
      <c r="AA9" s="1">
        <f t="shared" si="2"/>
        <v>135</v>
      </c>
      <c r="AB9" s="1">
        <v>85</v>
      </c>
      <c r="AC9" s="91">
        <f t="shared" si="3"/>
        <v>38.636363636363633</v>
      </c>
    </row>
    <row r="10" spans="1:29">
      <c r="A10" s="81">
        <v>6</v>
      </c>
      <c r="B10" s="81">
        <v>1406</v>
      </c>
      <c r="C10" s="82" t="s">
        <v>371</v>
      </c>
      <c r="D10" s="83">
        <v>337</v>
      </c>
      <c r="E10" s="83">
        <v>163</v>
      </c>
      <c r="F10" s="83">
        <v>48.37</v>
      </c>
      <c r="G10" s="83">
        <v>82</v>
      </c>
      <c r="H10" s="83">
        <v>24.33</v>
      </c>
      <c r="I10" s="83">
        <v>401</v>
      </c>
      <c r="J10" s="83">
        <v>286</v>
      </c>
      <c r="K10" s="83">
        <v>71.319999999999993</v>
      </c>
      <c r="L10" s="83">
        <v>286</v>
      </c>
      <c r="M10" s="83">
        <v>267</v>
      </c>
      <c r="N10" s="83">
        <v>93.36</v>
      </c>
      <c r="O10" s="84">
        <v>1785</v>
      </c>
      <c r="P10" s="83">
        <v>785</v>
      </c>
      <c r="Q10" s="83">
        <v>43.98</v>
      </c>
      <c r="R10" s="83">
        <v>334</v>
      </c>
      <c r="S10" s="83">
        <v>18.71</v>
      </c>
      <c r="T10" s="83">
        <v>100</v>
      </c>
      <c r="U10" s="83">
        <v>5.6</v>
      </c>
      <c r="V10" s="83">
        <v>0</v>
      </c>
      <c r="W10" s="83">
        <v>0</v>
      </c>
      <c r="X10" s="1">
        <f t="shared" si="0"/>
        <v>0</v>
      </c>
      <c r="Y10" s="87" t="e">
        <f t="shared" si="1"/>
        <v>#DIV/0!</v>
      </c>
      <c r="Z10" s="83">
        <v>761</v>
      </c>
      <c r="AA10" s="1">
        <f t="shared" si="2"/>
        <v>261</v>
      </c>
      <c r="AB10" s="1">
        <v>500</v>
      </c>
      <c r="AC10" s="91">
        <f t="shared" si="3"/>
        <v>65.703022339027598</v>
      </c>
    </row>
    <row r="11" spans="1:29">
      <c r="A11" s="81">
        <v>7</v>
      </c>
      <c r="B11" s="81">
        <v>1407</v>
      </c>
      <c r="C11" s="82" t="s">
        <v>372</v>
      </c>
      <c r="D11" s="83">
        <v>114</v>
      </c>
      <c r="E11" s="83">
        <v>58</v>
      </c>
      <c r="F11" s="83">
        <v>50.88</v>
      </c>
      <c r="G11" s="83">
        <v>26</v>
      </c>
      <c r="H11" s="83">
        <v>22.81</v>
      </c>
      <c r="I11" s="83">
        <v>144</v>
      </c>
      <c r="J11" s="83">
        <v>118</v>
      </c>
      <c r="K11" s="83">
        <v>81.94</v>
      </c>
      <c r="L11" s="83">
        <v>118</v>
      </c>
      <c r="M11" s="83">
        <v>75</v>
      </c>
      <c r="N11" s="83">
        <v>63.56</v>
      </c>
      <c r="O11" s="83">
        <v>537</v>
      </c>
      <c r="P11" s="83">
        <v>281</v>
      </c>
      <c r="Q11" s="83">
        <v>52.33</v>
      </c>
      <c r="R11" s="83">
        <v>109</v>
      </c>
      <c r="S11" s="83">
        <v>20.3</v>
      </c>
      <c r="T11" s="83">
        <v>73</v>
      </c>
      <c r="U11" s="83">
        <v>13.59</v>
      </c>
      <c r="V11" s="83">
        <v>522</v>
      </c>
      <c r="W11" s="83">
        <v>283</v>
      </c>
      <c r="X11" s="1">
        <f t="shared" si="0"/>
        <v>239</v>
      </c>
      <c r="Y11" s="104">
        <f t="shared" si="1"/>
        <v>45.785440613026822</v>
      </c>
      <c r="Z11" s="83">
        <v>683</v>
      </c>
      <c r="AA11" s="1">
        <f t="shared" si="2"/>
        <v>274</v>
      </c>
      <c r="AB11" s="1">
        <v>409</v>
      </c>
      <c r="AC11" s="91">
        <f t="shared" si="3"/>
        <v>59.882869692532942</v>
      </c>
    </row>
    <row r="12" spans="1:29" s="98" customFormat="1" ht="25.5" customHeight="1">
      <c r="A12" s="92">
        <v>8</v>
      </c>
      <c r="B12" s="92">
        <v>1408</v>
      </c>
      <c r="C12" s="93" t="s">
        <v>373</v>
      </c>
      <c r="D12" s="94">
        <v>62</v>
      </c>
      <c r="E12" s="94">
        <v>0</v>
      </c>
      <c r="F12" s="94">
        <v>0</v>
      </c>
      <c r="G12" s="94">
        <v>1</v>
      </c>
      <c r="H12" s="94">
        <v>1.61</v>
      </c>
      <c r="I12" s="94">
        <v>88</v>
      </c>
      <c r="J12" s="94">
        <v>39</v>
      </c>
      <c r="K12" s="94">
        <v>44.32</v>
      </c>
      <c r="L12" s="94">
        <v>39</v>
      </c>
      <c r="M12" s="94">
        <v>27</v>
      </c>
      <c r="N12" s="94">
        <v>69.23</v>
      </c>
      <c r="O12" s="94">
        <v>339</v>
      </c>
      <c r="P12" s="94">
        <v>55</v>
      </c>
      <c r="Q12" s="94">
        <v>16.22</v>
      </c>
      <c r="R12" s="94">
        <v>6</v>
      </c>
      <c r="S12" s="94">
        <v>1.77</v>
      </c>
      <c r="T12" s="94">
        <v>26</v>
      </c>
      <c r="U12" s="94">
        <v>7.67</v>
      </c>
      <c r="V12" s="94">
        <v>820</v>
      </c>
      <c r="W12" s="94">
        <v>380</v>
      </c>
      <c r="X12" s="96">
        <f t="shared" si="0"/>
        <v>440</v>
      </c>
      <c r="Y12" s="105">
        <f t="shared" si="1"/>
        <v>53.658536585365852</v>
      </c>
      <c r="Z12" s="94">
        <v>609</v>
      </c>
      <c r="AA12" s="96">
        <f t="shared" si="2"/>
        <v>219</v>
      </c>
      <c r="AB12" s="96">
        <v>390</v>
      </c>
      <c r="AC12" s="97">
        <f t="shared" si="3"/>
        <v>64.039408866995075</v>
      </c>
    </row>
    <row r="13" spans="1:29">
      <c r="A13" s="81">
        <v>9</v>
      </c>
      <c r="B13" s="81">
        <v>1409</v>
      </c>
      <c r="C13" s="82" t="s">
        <v>374</v>
      </c>
      <c r="D13" s="83">
        <v>64</v>
      </c>
      <c r="E13" s="83">
        <v>13</v>
      </c>
      <c r="F13" s="83">
        <v>20.309999999999999</v>
      </c>
      <c r="G13" s="83">
        <v>9</v>
      </c>
      <c r="H13" s="83">
        <v>14.06</v>
      </c>
      <c r="I13" s="83">
        <v>104</v>
      </c>
      <c r="J13" s="83">
        <v>42</v>
      </c>
      <c r="K13" s="83">
        <v>40.380000000000003</v>
      </c>
      <c r="L13" s="83">
        <v>42</v>
      </c>
      <c r="M13" s="83">
        <v>38</v>
      </c>
      <c r="N13" s="83">
        <v>90.48</v>
      </c>
      <c r="O13" s="83">
        <v>349</v>
      </c>
      <c r="P13" s="83">
        <v>118</v>
      </c>
      <c r="Q13" s="83">
        <v>33.81</v>
      </c>
      <c r="R13" s="83">
        <v>54</v>
      </c>
      <c r="S13" s="83">
        <v>15.47</v>
      </c>
      <c r="T13" s="83">
        <v>35</v>
      </c>
      <c r="U13" s="83">
        <v>10.029999999999999</v>
      </c>
      <c r="V13" s="83">
        <v>180</v>
      </c>
      <c r="W13" s="83">
        <v>95</v>
      </c>
      <c r="X13" s="1">
        <f t="shared" si="0"/>
        <v>85</v>
      </c>
      <c r="Y13" s="104">
        <f t="shared" si="1"/>
        <v>47.222222222222221</v>
      </c>
      <c r="Z13" s="83">
        <v>214</v>
      </c>
      <c r="AA13" s="1">
        <f t="shared" si="2"/>
        <v>119</v>
      </c>
      <c r="AB13" s="1">
        <v>95</v>
      </c>
      <c r="AC13" s="91">
        <f t="shared" si="3"/>
        <v>44.392523364485982</v>
      </c>
    </row>
    <row r="14" spans="1:29">
      <c r="A14" s="81">
        <v>10</v>
      </c>
      <c r="B14" s="81">
        <v>1410</v>
      </c>
      <c r="C14" s="82" t="s">
        <v>375</v>
      </c>
      <c r="D14" s="83">
        <v>109</v>
      </c>
      <c r="E14" s="83">
        <v>66</v>
      </c>
      <c r="F14" s="83">
        <v>60.55</v>
      </c>
      <c r="G14" s="83">
        <v>11</v>
      </c>
      <c r="H14" s="83">
        <v>10.09</v>
      </c>
      <c r="I14" s="83">
        <v>144</v>
      </c>
      <c r="J14" s="83">
        <v>124</v>
      </c>
      <c r="K14" s="83">
        <v>86.11</v>
      </c>
      <c r="L14" s="83">
        <v>124</v>
      </c>
      <c r="M14" s="83">
        <v>110</v>
      </c>
      <c r="N14" s="83">
        <v>88.71</v>
      </c>
      <c r="O14" s="83">
        <v>523</v>
      </c>
      <c r="P14" s="83">
        <v>354</v>
      </c>
      <c r="Q14" s="83">
        <v>67.69</v>
      </c>
      <c r="R14" s="83">
        <v>50</v>
      </c>
      <c r="S14" s="83">
        <v>9.56</v>
      </c>
      <c r="T14" s="83">
        <v>23</v>
      </c>
      <c r="U14" s="83">
        <v>4.4000000000000004</v>
      </c>
      <c r="V14" s="83">
        <v>462</v>
      </c>
      <c r="W14" s="83">
        <v>182</v>
      </c>
      <c r="X14" s="1">
        <f t="shared" si="0"/>
        <v>280</v>
      </c>
      <c r="Y14" s="106">
        <f t="shared" si="1"/>
        <v>60.606060606060609</v>
      </c>
      <c r="Z14" s="83">
        <v>548</v>
      </c>
      <c r="AA14" s="1">
        <f t="shared" si="2"/>
        <v>209</v>
      </c>
      <c r="AB14" s="1">
        <v>339</v>
      </c>
      <c r="AC14" s="91">
        <f t="shared" si="3"/>
        <v>61.861313868613138</v>
      </c>
    </row>
    <row r="15" spans="1:29">
      <c r="A15" s="81">
        <v>11</v>
      </c>
      <c r="B15" s="81">
        <v>1411</v>
      </c>
      <c r="C15" s="82" t="s">
        <v>376</v>
      </c>
      <c r="D15" s="83">
        <v>241</v>
      </c>
      <c r="E15" s="83">
        <v>154</v>
      </c>
      <c r="F15" s="83">
        <v>63.9</v>
      </c>
      <c r="G15" s="83">
        <v>154</v>
      </c>
      <c r="H15" s="83">
        <v>63.9</v>
      </c>
      <c r="I15" s="83">
        <v>237</v>
      </c>
      <c r="J15" s="83">
        <v>191</v>
      </c>
      <c r="K15" s="83">
        <v>80.59</v>
      </c>
      <c r="L15" s="83">
        <v>191</v>
      </c>
      <c r="M15" s="83">
        <v>163</v>
      </c>
      <c r="N15" s="83">
        <v>85.34</v>
      </c>
      <c r="O15" s="84">
        <v>1207</v>
      </c>
      <c r="P15" s="83">
        <v>805</v>
      </c>
      <c r="Q15" s="83">
        <v>66.69</v>
      </c>
      <c r="R15" s="83">
        <v>735</v>
      </c>
      <c r="S15" s="83">
        <v>60.89</v>
      </c>
      <c r="T15" s="83">
        <v>263</v>
      </c>
      <c r="U15" s="83">
        <v>21.79</v>
      </c>
      <c r="V15" s="83">
        <v>644</v>
      </c>
      <c r="W15" s="83">
        <v>176</v>
      </c>
      <c r="X15" s="1">
        <f t="shared" si="0"/>
        <v>468</v>
      </c>
      <c r="Y15" s="106">
        <f t="shared" si="1"/>
        <v>72.670807453416145</v>
      </c>
      <c r="Z15" s="83">
        <v>171</v>
      </c>
      <c r="AA15" s="1">
        <f t="shared" si="2"/>
        <v>15</v>
      </c>
      <c r="AB15" s="1">
        <v>156</v>
      </c>
      <c r="AC15" s="91">
        <f t="shared" si="3"/>
        <v>91.228070175438603</v>
      </c>
    </row>
    <row r="16" spans="1:29">
      <c r="A16" s="81">
        <v>12</v>
      </c>
      <c r="B16" s="81">
        <v>1412</v>
      </c>
      <c r="C16" s="82" t="s">
        <v>377</v>
      </c>
      <c r="D16" s="83">
        <v>152</v>
      </c>
      <c r="E16" s="83">
        <v>75</v>
      </c>
      <c r="F16" s="83">
        <v>49.34</v>
      </c>
      <c r="G16" s="83">
        <v>52</v>
      </c>
      <c r="H16" s="83">
        <v>34.21</v>
      </c>
      <c r="I16" s="83">
        <v>210</v>
      </c>
      <c r="J16" s="83">
        <v>132</v>
      </c>
      <c r="K16" s="83">
        <v>62.86</v>
      </c>
      <c r="L16" s="83">
        <v>132</v>
      </c>
      <c r="M16" s="83">
        <v>102</v>
      </c>
      <c r="N16" s="83">
        <v>77.27</v>
      </c>
      <c r="O16" s="83">
        <v>841</v>
      </c>
      <c r="P16" s="83">
        <v>433</v>
      </c>
      <c r="Q16" s="83">
        <v>51.49</v>
      </c>
      <c r="R16" s="83">
        <v>292</v>
      </c>
      <c r="S16" s="83">
        <v>34.72</v>
      </c>
      <c r="T16" s="83">
        <v>104</v>
      </c>
      <c r="U16" s="83">
        <v>12.37</v>
      </c>
      <c r="V16" s="83">
        <v>523</v>
      </c>
      <c r="W16" s="83">
        <v>158</v>
      </c>
      <c r="X16" s="1">
        <f t="shared" si="0"/>
        <v>365</v>
      </c>
      <c r="Y16" s="106">
        <f t="shared" si="1"/>
        <v>69.789674952198851</v>
      </c>
      <c r="Z16" s="83">
        <v>903</v>
      </c>
      <c r="AA16" s="1">
        <f t="shared" si="2"/>
        <v>149</v>
      </c>
      <c r="AB16" s="1">
        <v>754</v>
      </c>
      <c r="AC16" s="91">
        <f t="shared" si="3"/>
        <v>83.499446290143965</v>
      </c>
    </row>
    <row r="17" spans="1:29">
      <c r="A17" s="81">
        <v>13</v>
      </c>
      <c r="B17" s="81">
        <v>1413</v>
      </c>
      <c r="C17" s="82" t="s">
        <v>378</v>
      </c>
      <c r="D17" s="83">
        <v>28</v>
      </c>
      <c r="E17" s="83">
        <v>21</v>
      </c>
      <c r="F17" s="83">
        <v>75</v>
      </c>
      <c r="G17" s="83">
        <v>4</v>
      </c>
      <c r="H17" s="83">
        <v>14.29</v>
      </c>
      <c r="I17" s="83">
        <v>52</v>
      </c>
      <c r="J17" s="83">
        <v>50</v>
      </c>
      <c r="K17" s="83">
        <v>96.15</v>
      </c>
      <c r="L17" s="83">
        <v>50</v>
      </c>
      <c r="M17" s="83">
        <v>47</v>
      </c>
      <c r="N17" s="83">
        <v>94</v>
      </c>
      <c r="O17" s="83">
        <v>146</v>
      </c>
      <c r="P17" s="83">
        <v>110</v>
      </c>
      <c r="Q17" s="83">
        <v>75.34</v>
      </c>
      <c r="R17" s="83">
        <v>4</v>
      </c>
      <c r="S17" s="83">
        <v>2.74</v>
      </c>
      <c r="T17" s="83">
        <v>10</v>
      </c>
      <c r="U17" s="83">
        <v>6.85</v>
      </c>
      <c r="V17" s="83">
        <v>350</v>
      </c>
      <c r="W17" s="83">
        <v>110</v>
      </c>
      <c r="X17" s="1">
        <f t="shared" si="0"/>
        <v>240</v>
      </c>
      <c r="Y17" s="100">
        <f t="shared" si="1"/>
        <v>68.571428571428569</v>
      </c>
      <c r="Z17" s="101">
        <v>190</v>
      </c>
      <c r="AA17" s="102">
        <f t="shared" si="2"/>
        <v>169</v>
      </c>
      <c r="AB17" s="102">
        <v>21</v>
      </c>
      <c r="AC17" s="91">
        <f t="shared" si="3"/>
        <v>11.052631578947368</v>
      </c>
    </row>
    <row r="18" spans="1:29">
      <c r="A18" s="81">
        <v>14</v>
      </c>
      <c r="B18" s="81">
        <v>1414</v>
      </c>
      <c r="C18" s="82" t="s">
        <v>379</v>
      </c>
      <c r="D18" s="83">
        <v>168</v>
      </c>
      <c r="E18" s="83">
        <v>96</v>
      </c>
      <c r="F18" s="83">
        <v>57.14</v>
      </c>
      <c r="G18" s="83">
        <v>78</v>
      </c>
      <c r="H18" s="83">
        <v>46.43</v>
      </c>
      <c r="I18" s="83">
        <v>245</v>
      </c>
      <c r="J18" s="83">
        <v>189</v>
      </c>
      <c r="K18" s="83">
        <v>77.14</v>
      </c>
      <c r="L18" s="83">
        <v>189</v>
      </c>
      <c r="M18" s="83">
        <v>172</v>
      </c>
      <c r="N18" s="83">
        <v>91.01</v>
      </c>
      <c r="O18" s="83">
        <v>966</v>
      </c>
      <c r="P18" s="83">
        <v>515</v>
      </c>
      <c r="Q18" s="83">
        <v>53.31</v>
      </c>
      <c r="R18" s="83">
        <v>415</v>
      </c>
      <c r="S18" s="83">
        <v>42.96</v>
      </c>
      <c r="T18" s="83">
        <v>248</v>
      </c>
      <c r="U18" s="83">
        <v>25.67</v>
      </c>
      <c r="V18" s="83">
        <v>654</v>
      </c>
      <c r="W18" s="83">
        <v>251</v>
      </c>
      <c r="X18" s="1">
        <f t="shared" si="0"/>
        <v>403</v>
      </c>
      <c r="Y18" s="106">
        <f t="shared" si="1"/>
        <v>61.620795107033636</v>
      </c>
      <c r="Z18" s="83">
        <v>406</v>
      </c>
      <c r="AA18" s="1">
        <f t="shared" si="2"/>
        <v>54</v>
      </c>
      <c r="AB18" s="1">
        <v>352</v>
      </c>
      <c r="AC18" s="91">
        <f t="shared" si="3"/>
        <v>86.699507389162562</v>
      </c>
    </row>
    <row r="19" spans="1:29">
      <c r="A19" s="81">
        <v>15</v>
      </c>
      <c r="B19" s="81">
        <v>1415</v>
      </c>
      <c r="C19" s="82" t="s">
        <v>380</v>
      </c>
      <c r="D19" s="83">
        <v>54</v>
      </c>
      <c r="E19" s="83">
        <v>12</v>
      </c>
      <c r="F19" s="83">
        <v>22.22</v>
      </c>
      <c r="G19" s="83">
        <v>1</v>
      </c>
      <c r="H19" s="83">
        <v>1.85</v>
      </c>
      <c r="I19" s="83">
        <v>53</v>
      </c>
      <c r="J19" s="83">
        <v>10</v>
      </c>
      <c r="K19" s="83">
        <v>18.87</v>
      </c>
      <c r="L19" s="83">
        <v>10</v>
      </c>
      <c r="M19" s="83">
        <v>9</v>
      </c>
      <c r="N19" s="83">
        <v>90</v>
      </c>
      <c r="O19" s="83">
        <v>218</v>
      </c>
      <c r="P19" s="83">
        <v>40</v>
      </c>
      <c r="Q19" s="83">
        <v>18.350000000000001</v>
      </c>
      <c r="R19" s="83">
        <v>13</v>
      </c>
      <c r="S19" s="83">
        <v>5.96</v>
      </c>
      <c r="T19" s="83">
        <v>19</v>
      </c>
      <c r="U19" s="83">
        <v>8.7200000000000006</v>
      </c>
      <c r="V19" s="83">
        <v>433</v>
      </c>
      <c r="W19" s="83">
        <v>104</v>
      </c>
      <c r="X19" s="1">
        <f t="shared" si="0"/>
        <v>329</v>
      </c>
      <c r="Y19" s="100">
        <f t="shared" si="1"/>
        <v>75.981524249422634</v>
      </c>
      <c r="Z19" s="101">
        <v>396</v>
      </c>
      <c r="AA19" s="102">
        <f t="shared" si="2"/>
        <v>245</v>
      </c>
      <c r="AB19" s="102">
        <v>151</v>
      </c>
      <c r="AC19" s="91">
        <f t="shared" si="3"/>
        <v>38.131313131313128</v>
      </c>
    </row>
    <row r="20" spans="1:29">
      <c r="A20" s="81">
        <v>16</v>
      </c>
      <c r="B20" s="81">
        <v>1416</v>
      </c>
      <c r="C20" s="82" t="s">
        <v>381</v>
      </c>
      <c r="D20" s="83">
        <v>13</v>
      </c>
      <c r="E20" s="83">
        <v>2</v>
      </c>
      <c r="F20" s="83">
        <v>15.38</v>
      </c>
      <c r="G20" s="83">
        <v>0</v>
      </c>
      <c r="H20" s="83">
        <v>0</v>
      </c>
      <c r="I20" s="83">
        <v>10</v>
      </c>
      <c r="J20" s="83">
        <v>2</v>
      </c>
      <c r="K20" s="83">
        <v>20</v>
      </c>
      <c r="L20" s="83">
        <v>2</v>
      </c>
      <c r="M20" s="83">
        <v>2</v>
      </c>
      <c r="N20" s="83">
        <v>100</v>
      </c>
      <c r="O20" s="83">
        <v>62</v>
      </c>
      <c r="P20" s="83">
        <v>4</v>
      </c>
      <c r="Q20" s="83">
        <v>6.45</v>
      </c>
      <c r="R20" s="83">
        <v>0</v>
      </c>
      <c r="S20" s="83">
        <v>0</v>
      </c>
      <c r="T20" s="83">
        <v>0</v>
      </c>
      <c r="U20" s="83">
        <v>0</v>
      </c>
      <c r="V20" s="83">
        <v>153</v>
      </c>
      <c r="W20" s="83">
        <v>55</v>
      </c>
      <c r="X20" s="1">
        <f t="shared" si="0"/>
        <v>98</v>
      </c>
      <c r="Y20" s="87">
        <f t="shared" si="1"/>
        <v>64.052287581699346</v>
      </c>
      <c r="Z20" s="83">
        <v>171</v>
      </c>
      <c r="AA20" s="1">
        <f t="shared" si="2"/>
        <v>65</v>
      </c>
      <c r="AB20" s="1">
        <v>106</v>
      </c>
      <c r="AC20" s="91">
        <f t="shared" si="3"/>
        <v>61.988304093567251</v>
      </c>
    </row>
    <row r="21" spans="1:29">
      <c r="A21" s="112" t="s">
        <v>382</v>
      </c>
      <c r="B21" s="112"/>
      <c r="C21" s="112"/>
      <c r="D21" s="85">
        <v>2064</v>
      </c>
      <c r="E21" s="86">
        <v>986</v>
      </c>
      <c r="F21" s="86">
        <v>47.77</v>
      </c>
      <c r="G21" s="86">
        <v>622</v>
      </c>
      <c r="H21" s="86">
        <v>30.14</v>
      </c>
      <c r="I21" s="85">
        <v>2570</v>
      </c>
      <c r="J21" s="85">
        <v>1851</v>
      </c>
      <c r="K21" s="86">
        <v>72.02</v>
      </c>
      <c r="L21" s="85">
        <v>1851</v>
      </c>
      <c r="M21" s="85">
        <v>1613</v>
      </c>
      <c r="N21" s="86">
        <v>87.14</v>
      </c>
      <c r="O21" s="85">
        <v>10660</v>
      </c>
      <c r="P21" s="85">
        <v>5409</v>
      </c>
      <c r="Q21" s="86">
        <v>50.74</v>
      </c>
      <c r="R21" s="85">
        <v>3143</v>
      </c>
      <c r="S21" s="86">
        <v>29.48</v>
      </c>
      <c r="T21" s="85">
        <v>1401</v>
      </c>
      <c r="U21" s="86">
        <v>13.14</v>
      </c>
      <c r="V21" s="1">
        <f>SUM(V5:V20)</f>
        <v>5479</v>
      </c>
      <c r="W21" s="1">
        <f>SUM(W5:W20)</f>
        <v>2082</v>
      </c>
      <c r="X21" s="1">
        <f t="shared" si="0"/>
        <v>3397</v>
      </c>
      <c r="Y21" s="87">
        <f t="shared" si="1"/>
        <v>62.000365030114985</v>
      </c>
      <c r="Z21" s="1">
        <f>SUM(Z5:Z20)</f>
        <v>7250</v>
      </c>
      <c r="AA21" s="1">
        <f t="shared" si="2"/>
        <v>2878</v>
      </c>
      <c r="AB21" s="1">
        <f>SUM(AB5:AB20)</f>
        <v>4372</v>
      </c>
      <c r="AC21" s="91">
        <f t="shared" si="3"/>
        <v>60.303448275862067</v>
      </c>
    </row>
    <row r="25" spans="1:29">
      <c r="W25" t="s">
        <v>667</v>
      </c>
    </row>
  </sheetData>
  <mergeCells count="12">
    <mergeCell ref="A21:C21"/>
    <mergeCell ref="I2:K2"/>
    <mergeCell ref="D2:F2"/>
    <mergeCell ref="G2:H2"/>
    <mergeCell ref="Z2:AC2"/>
    <mergeCell ref="Z3:AC3"/>
    <mergeCell ref="L2:N2"/>
    <mergeCell ref="O2:Q2"/>
    <mergeCell ref="R2:S2"/>
    <mergeCell ref="T2:U2"/>
    <mergeCell ref="V2:Y2"/>
    <mergeCell ref="V3:Y3"/>
  </mergeCells>
  <hyperlinks>
    <hyperlink ref="C5" r:id="rId1" display="http://www.ayo.moph.go.th/main/index.php?mod=Datacenter&amp;file=index_cockpit&amp;id=29ef6ff432a932c3ee5829a8645e4e2&amp;code=1401"/>
    <hyperlink ref="C6" r:id="rId2" display="http://www.ayo.moph.go.th/main/index.php?mod=Datacenter&amp;file=index_cockpit&amp;id=29ef6ff432a932c3ee5829a8645e4e2&amp;code=1402"/>
    <hyperlink ref="C7" r:id="rId3" display="http://www.ayo.moph.go.th/main/index.php?mod=Datacenter&amp;file=index_cockpit&amp;id=29ef6ff432a932c3ee5829a8645e4e2&amp;code=1403"/>
    <hyperlink ref="C8" r:id="rId4" display="http://www.ayo.moph.go.th/main/index.php?mod=Datacenter&amp;file=index_cockpit&amp;id=29ef6ff432a932c3ee5829a8645e4e2&amp;code=1404"/>
    <hyperlink ref="C9" r:id="rId5" display="http://www.ayo.moph.go.th/main/index.php?mod=Datacenter&amp;file=index_cockpit&amp;id=29ef6ff432a932c3ee5829a8645e4e2&amp;code=1405"/>
    <hyperlink ref="C10" r:id="rId6" display="http://www.ayo.moph.go.th/main/index.php?mod=Datacenter&amp;file=index_cockpit&amp;id=29ef6ff432a932c3ee5829a8645e4e2&amp;code=1406"/>
    <hyperlink ref="C11" r:id="rId7" display="http://www.ayo.moph.go.th/main/index.php?mod=Datacenter&amp;file=index_cockpit&amp;id=29ef6ff432a932c3ee5829a8645e4e2&amp;code=1407"/>
    <hyperlink ref="C12" r:id="rId8" display="http://www.ayo.moph.go.th/main/index.php?mod=Datacenter&amp;file=index_cockpit&amp;id=29ef6ff432a932c3ee5829a8645e4e2&amp;code=1408"/>
    <hyperlink ref="C13" r:id="rId9" display="http://www.ayo.moph.go.th/main/index.php?mod=Datacenter&amp;file=index_cockpit&amp;id=29ef6ff432a932c3ee5829a8645e4e2&amp;code=1409"/>
    <hyperlink ref="C14" r:id="rId10" display="http://www.ayo.moph.go.th/main/index.php?mod=Datacenter&amp;file=index_cockpit&amp;id=29ef6ff432a932c3ee5829a8645e4e2&amp;code=1410"/>
    <hyperlink ref="C15" r:id="rId11" display="http://www.ayo.moph.go.th/main/index.php?mod=Datacenter&amp;file=index_cockpit&amp;id=29ef6ff432a932c3ee5829a8645e4e2&amp;code=1411"/>
    <hyperlink ref="C16" r:id="rId12" display="http://www.ayo.moph.go.th/main/index.php?mod=Datacenter&amp;file=index_cockpit&amp;id=29ef6ff432a932c3ee5829a8645e4e2&amp;code=1412"/>
    <hyperlink ref="C17" r:id="rId13" display="http://www.ayo.moph.go.th/main/index.php?mod=Datacenter&amp;file=index_cockpit&amp;id=29ef6ff432a932c3ee5829a8645e4e2&amp;code=1413"/>
    <hyperlink ref="C18" r:id="rId14" display="http://www.ayo.moph.go.th/main/index.php?mod=Datacenter&amp;file=index_cockpit&amp;id=29ef6ff432a932c3ee5829a8645e4e2&amp;code=1414"/>
    <hyperlink ref="C19" r:id="rId15" display="http://www.ayo.moph.go.th/main/index.php?mod=Datacenter&amp;file=index_cockpit&amp;id=29ef6ff432a932c3ee5829a8645e4e2&amp;code=1415"/>
    <hyperlink ref="C20" r:id="rId16" display="http://www.ayo.moph.go.th/main/index.php?mod=Datacenter&amp;file=index_cockpit&amp;id=29ef6ff432a932c3ee5829a8645e4e2&amp;code=1416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4</vt:i4>
      </vt:variant>
    </vt:vector>
  </HeadingPairs>
  <TitlesOfParts>
    <vt:vector size="11" baseType="lpstr">
      <vt:lpstr>ผลงานต่ำกว่า3ปี (2)</vt:lpstr>
      <vt:lpstr>dental2tri1 (2)</vt:lpstr>
      <vt:lpstr>dental2tri1</vt:lpstr>
      <vt:lpstr>จำนวนvisitไตรมาส1</vt:lpstr>
      <vt:lpstr>สรุปผ่าน200visit</vt:lpstr>
      <vt:lpstr>ผลงานรพศ</vt:lpstr>
      <vt:lpstr>ผลงานต่ำกว่า3ปี</vt:lpstr>
      <vt:lpstr>จำนวนvisitไตรมาส1!Print_Titles</vt:lpstr>
      <vt:lpstr>ผลงานต่ำกว่า3ปี!Print_Titles</vt:lpstr>
      <vt:lpstr>'ผลงานต่ำกว่า3ปี (2)'!Print_Titles</vt:lpstr>
      <vt:lpstr>สรุปผ่าน200visit!Print_Titles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PC</cp:lastModifiedBy>
  <cp:lastPrinted>2015-02-24T08:39:42Z</cp:lastPrinted>
  <dcterms:created xsi:type="dcterms:W3CDTF">2015-01-27T01:57:35Z</dcterms:created>
  <dcterms:modified xsi:type="dcterms:W3CDTF">2015-03-03T06:45:48Z</dcterms:modified>
</cp:coreProperties>
</file>